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795" activeTab="1"/>
  </bookViews>
  <sheets>
    <sheet name="Description" sheetId="3" r:id="rId1"/>
    <sheet name="Data" sheetId="1" r:id="rId2"/>
    <sheet name="Figure" sheetId="2" r:id="rId3"/>
  </sheets>
  <definedNames>
    <definedName name="basis">Data!$J$8:$P$107</definedName>
    <definedName name="loglik">Data!$T$4</definedName>
    <definedName name="offsets">Data!$J$4:$P$4</definedName>
    <definedName name="penalized_logL">Data!$T$5</definedName>
    <definedName name="penalty">Data!$T$3</definedName>
    <definedName name="solver_adj" localSheetId="1" hidden="1">Data!$J$4:$P$4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1</definedName>
    <definedName name="solver_neg" localSheetId="1" hidden="1">2</definedName>
    <definedName name="solver_neg" localSheetId="0" hidden="1">1</definedName>
    <definedName name="solver_nod" localSheetId="1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opt" localSheetId="1" hidden="1">Data!$T$5</definedName>
    <definedName name="solver_opt" localSheetId="0" hidden="1">Description!$B$34</definedName>
    <definedName name="solver_pre" localSheetId="1" hidden="1">0.0005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T3" i="1" l="1"/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R107" i="1"/>
  <c r="T107" i="1" s="1"/>
  <c r="R106" i="1"/>
  <c r="U106" i="1" s="1"/>
  <c r="R105" i="1"/>
  <c r="T105" i="1" s="1"/>
  <c r="R104" i="1"/>
  <c r="U104" i="1" s="1"/>
  <c r="R103" i="1"/>
  <c r="T103" i="1" s="1"/>
  <c r="R102" i="1"/>
  <c r="U102" i="1" s="1"/>
  <c r="R101" i="1"/>
  <c r="T101" i="1" s="1"/>
  <c r="R100" i="1"/>
  <c r="U100" i="1" s="1"/>
  <c r="R99" i="1"/>
  <c r="T99" i="1" s="1"/>
  <c r="R98" i="1"/>
  <c r="U98" i="1" s="1"/>
  <c r="R97" i="1"/>
  <c r="T97" i="1" s="1"/>
  <c r="R96" i="1"/>
  <c r="U96" i="1" s="1"/>
  <c r="R95" i="1"/>
  <c r="T95" i="1" s="1"/>
  <c r="R94" i="1"/>
  <c r="U94" i="1" s="1"/>
  <c r="R93" i="1"/>
  <c r="T93" i="1" s="1"/>
  <c r="R92" i="1"/>
  <c r="U92" i="1" s="1"/>
  <c r="R91" i="1"/>
  <c r="T91" i="1" s="1"/>
  <c r="R90" i="1"/>
  <c r="U90" i="1" s="1"/>
  <c r="R89" i="1"/>
  <c r="T89" i="1" s="1"/>
  <c r="R88" i="1"/>
  <c r="U88" i="1" s="1"/>
  <c r="R87" i="1"/>
  <c r="T87" i="1" s="1"/>
  <c r="R86" i="1"/>
  <c r="U86" i="1" s="1"/>
  <c r="R85" i="1"/>
  <c r="T85" i="1" s="1"/>
  <c r="R84" i="1"/>
  <c r="U84" i="1" s="1"/>
  <c r="R83" i="1"/>
  <c r="T83" i="1" s="1"/>
  <c r="R82" i="1"/>
  <c r="U82" i="1" s="1"/>
  <c r="R81" i="1"/>
  <c r="T81" i="1" s="1"/>
  <c r="R80" i="1"/>
  <c r="U80" i="1" s="1"/>
  <c r="R79" i="1"/>
  <c r="T79" i="1" s="1"/>
  <c r="R78" i="1"/>
  <c r="U78" i="1" s="1"/>
  <c r="R77" i="1"/>
  <c r="T77" i="1" s="1"/>
  <c r="R76" i="1"/>
  <c r="U76" i="1" s="1"/>
  <c r="R75" i="1"/>
  <c r="T75" i="1" s="1"/>
  <c r="R74" i="1"/>
  <c r="U74" i="1" s="1"/>
  <c r="R73" i="1"/>
  <c r="T73" i="1" s="1"/>
  <c r="R72" i="1"/>
  <c r="U72" i="1" s="1"/>
  <c r="R71" i="1"/>
  <c r="T71" i="1" s="1"/>
  <c r="R70" i="1"/>
  <c r="U70" i="1" s="1"/>
  <c r="R69" i="1"/>
  <c r="T69" i="1" s="1"/>
  <c r="R68" i="1"/>
  <c r="U68" i="1" s="1"/>
  <c r="R67" i="1"/>
  <c r="T67" i="1" s="1"/>
  <c r="R66" i="1"/>
  <c r="U66" i="1" s="1"/>
  <c r="R65" i="1"/>
  <c r="T65" i="1" s="1"/>
  <c r="R64" i="1"/>
  <c r="U64" i="1" s="1"/>
  <c r="R63" i="1"/>
  <c r="T63" i="1" s="1"/>
  <c r="R62" i="1"/>
  <c r="U62" i="1" s="1"/>
  <c r="R61" i="1"/>
  <c r="T61" i="1" s="1"/>
  <c r="R60" i="1"/>
  <c r="U60" i="1" s="1"/>
  <c r="R59" i="1"/>
  <c r="T59" i="1" s="1"/>
  <c r="R58" i="1"/>
  <c r="U58" i="1" s="1"/>
  <c r="R57" i="1"/>
  <c r="T57" i="1" s="1"/>
  <c r="R56" i="1"/>
  <c r="U56" i="1" s="1"/>
  <c r="R55" i="1"/>
  <c r="T55" i="1" s="1"/>
  <c r="R54" i="1"/>
  <c r="U54" i="1" s="1"/>
  <c r="R53" i="1"/>
  <c r="T53" i="1" s="1"/>
  <c r="R52" i="1"/>
  <c r="U52" i="1" s="1"/>
  <c r="R51" i="1"/>
  <c r="T51" i="1" s="1"/>
  <c r="R50" i="1"/>
  <c r="U50" i="1" s="1"/>
  <c r="R49" i="1"/>
  <c r="T49" i="1" s="1"/>
  <c r="R48" i="1"/>
  <c r="U48" i="1" s="1"/>
  <c r="R47" i="1"/>
  <c r="T47" i="1" s="1"/>
  <c r="R46" i="1"/>
  <c r="U46" i="1" s="1"/>
  <c r="R45" i="1"/>
  <c r="T45" i="1" s="1"/>
  <c r="R44" i="1"/>
  <c r="U44" i="1" s="1"/>
  <c r="R43" i="1"/>
  <c r="T43" i="1" s="1"/>
  <c r="R42" i="1"/>
  <c r="U42" i="1" s="1"/>
  <c r="R41" i="1"/>
  <c r="T41" i="1" s="1"/>
  <c r="R40" i="1"/>
  <c r="U40" i="1" s="1"/>
  <c r="R39" i="1"/>
  <c r="T39" i="1" s="1"/>
  <c r="R38" i="1"/>
  <c r="U38" i="1" s="1"/>
  <c r="R37" i="1"/>
  <c r="T37" i="1" s="1"/>
  <c r="R36" i="1"/>
  <c r="U36" i="1" s="1"/>
  <c r="R35" i="1"/>
  <c r="T35" i="1" s="1"/>
  <c r="R34" i="1"/>
  <c r="U34" i="1" s="1"/>
  <c r="R33" i="1"/>
  <c r="T33" i="1" s="1"/>
  <c r="R32" i="1"/>
  <c r="U32" i="1" s="1"/>
  <c r="R31" i="1"/>
  <c r="T31" i="1" s="1"/>
  <c r="R30" i="1"/>
  <c r="U30" i="1" s="1"/>
  <c r="R29" i="1"/>
  <c r="T29" i="1" s="1"/>
  <c r="R28" i="1"/>
  <c r="U28" i="1" s="1"/>
  <c r="R27" i="1"/>
  <c r="T27" i="1" s="1"/>
  <c r="R26" i="1"/>
  <c r="U26" i="1" s="1"/>
  <c r="R25" i="1"/>
  <c r="T25" i="1" s="1"/>
  <c r="R24" i="1"/>
  <c r="U24" i="1" s="1"/>
  <c r="R23" i="1"/>
  <c r="T23" i="1" s="1"/>
  <c r="R22" i="1"/>
  <c r="U22" i="1" s="1"/>
  <c r="R21" i="1"/>
  <c r="T21" i="1" s="1"/>
  <c r="R20" i="1"/>
  <c r="U20" i="1" s="1"/>
  <c r="R19" i="1"/>
  <c r="T19" i="1" s="1"/>
  <c r="R18" i="1"/>
  <c r="U18" i="1" s="1"/>
  <c r="R17" i="1"/>
  <c r="T17" i="1" s="1"/>
  <c r="R16" i="1"/>
  <c r="U16" i="1" s="1"/>
  <c r="R15" i="1"/>
  <c r="T15" i="1" s="1"/>
  <c r="R14" i="1"/>
  <c r="U14" i="1" s="1"/>
  <c r="R13" i="1"/>
  <c r="T13" i="1" s="1"/>
  <c r="R12" i="1"/>
  <c r="U12" i="1" s="1"/>
  <c r="R11" i="1"/>
  <c r="T11" i="1" s="1"/>
  <c r="R10" i="1"/>
  <c r="U10" i="1" s="1"/>
  <c r="R9" i="1"/>
  <c r="T9" i="1" s="1"/>
  <c r="R8" i="1"/>
  <c r="U8" i="1" s="1"/>
  <c r="U95" i="1" l="1"/>
  <c r="U99" i="1"/>
  <c r="U103" i="1"/>
  <c r="U91" i="1"/>
  <c r="U107" i="1"/>
  <c r="U13" i="1"/>
  <c r="U21" i="1"/>
  <c r="U29" i="1"/>
  <c r="U37" i="1"/>
  <c r="U45" i="1"/>
  <c r="U53" i="1"/>
  <c r="U61" i="1"/>
  <c r="U69" i="1"/>
  <c r="U77" i="1"/>
  <c r="U85" i="1"/>
  <c r="U93" i="1"/>
  <c r="U101" i="1"/>
  <c r="U15" i="1"/>
  <c r="U23" i="1"/>
  <c r="U31" i="1"/>
  <c r="U39" i="1"/>
  <c r="U47" i="1"/>
  <c r="U55" i="1"/>
  <c r="U63" i="1"/>
  <c r="U71" i="1"/>
  <c r="U79" i="1"/>
  <c r="U87" i="1"/>
  <c r="U9" i="1"/>
  <c r="U17" i="1"/>
  <c r="U25" i="1"/>
  <c r="U33" i="1"/>
  <c r="U41" i="1"/>
  <c r="U49" i="1"/>
  <c r="U57" i="1"/>
  <c r="U65" i="1"/>
  <c r="U73" i="1"/>
  <c r="U81" i="1"/>
  <c r="U89" i="1"/>
  <c r="U97" i="1"/>
  <c r="U105" i="1"/>
  <c r="U11" i="1"/>
  <c r="U19" i="1"/>
  <c r="U27" i="1"/>
  <c r="U35" i="1"/>
  <c r="U43" i="1"/>
  <c r="U51" i="1"/>
  <c r="U59" i="1"/>
  <c r="U67" i="1"/>
  <c r="U75" i="1"/>
  <c r="U83" i="1"/>
  <c r="T8" i="1"/>
  <c r="T10" i="1"/>
  <c r="T12" i="1"/>
  <c r="T14" i="1"/>
  <c r="T16" i="1"/>
  <c r="T18" i="1"/>
  <c r="T20" i="1"/>
  <c r="T22" i="1"/>
  <c r="T24" i="1"/>
  <c r="T26" i="1"/>
  <c r="T28" i="1"/>
  <c r="T30" i="1"/>
  <c r="T32" i="1"/>
  <c r="T34" i="1"/>
  <c r="T36" i="1"/>
  <c r="T38" i="1"/>
  <c r="T40" i="1"/>
  <c r="T42" i="1"/>
  <c r="T44" i="1"/>
  <c r="T46" i="1"/>
  <c r="T48" i="1"/>
  <c r="T50" i="1"/>
  <c r="T52" i="1"/>
  <c r="T54" i="1"/>
  <c r="T56" i="1"/>
  <c r="T58" i="1"/>
  <c r="T60" i="1"/>
  <c r="T62" i="1"/>
  <c r="T64" i="1"/>
  <c r="T66" i="1"/>
  <c r="T68" i="1"/>
  <c r="T70" i="1"/>
  <c r="T72" i="1"/>
  <c r="T74" i="1"/>
  <c r="T76" i="1"/>
  <c r="T78" i="1"/>
  <c r="T80" i="1"/>
  <c r="T82" i="1"/>
  <c r="T84" i="1"/>
  <c r="T86" i="1"/>
  <c r="T88" i="1"/>
  <c r="T90" i="1"/>
  <c r="T92" i="1"/>
  <c r="T94" i="1"/>
  <c r="T96" i="1"/>
  <c r="T98" i="1"/>
  <c r="T100" i="1"/>
  <c r="T102" i="1"/>
  <c r="T104" i="1"/>
  <c r="T106" i="1"/>
  <c r="T4" i="1" l="1"/>
  <c r="T5" i="1" s="1"/>
</calcChain>
</file>

<file path=xl/comments1.xml><?xml version="1.0" encoding="utf-8"?>
<comments xmlns="http://schemas.openxmlformats.org/spreadsheetml/2006/main">
  <authors>
    <author>Carl Schmertmann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Carl Schmertmann:</t>
        </r>
        <r>
          <rPr>
            <sz val="9"/>
            <color indexed="81"/>
            <rFont val="Tahoma"/>
            <family val="2"/>
          </rPr>
          <t xml:space="preserve">
Optimal values are found by using Data &gt; Solver to minimize cell [LogLik] by changing cells [Offsets].
These cells are initially set to zero, in which case the estimated fit is identical to the standard schedule.</t>
        </r>
      </text>
    </comment>
  </commentList>
</comments>
</file>

<file path=xl/sharedStrings.xml><?xml version="1.0" encoding="utf-8"?>
<sst xmlns="http://schemas.openxmlformats.org/spreadsheetml/2006/main" count="145" uniqueCount="46">
  <si>
    <t>microcode</t>
  </si>
  <si>
    <t>sex</t>
  </si>
  <si>
    <t>age</t>
  </si>
  <si>
    <t>death</t>
  </si>
  <si>
    <t>mx</t>
  </si>
  <si>
    <t>logmx</t>
  </si>
  <si>
    <t>f</t>
  </si>
  <si>
    <t>Female Population and Death data for Pará de Minas microregion (31029)</t>
  </si>
  <si>
    <t>Basis Functions</t>
  </si>
  <si>
    <r>
      <t xml:space="preserve">Offsets </t>
    </r>
    <r>
      <rPr>
        <b/>
        <sz val="11"/>
        <color theme="5" tint="-0.249977111117893"/>
        <rFont val="Calibri"/>
        <family val="2"/>
      </rPr>
      <t>α</t>
    </r>
  </si>
  <si>
    <r>
      <t xml:space="preserve">std </t>
    </r>
    <r>
      <rPr>
        <b/>
        <sz val="11"/>
        <color theme="0" tint="-0.499984740745262"/>
        <rFont val="Calibri"/>
        <family val="2"/>
      </rPr>
      <t>λ</t>
    </r>
    <r>
      <rPr>
        <b/>
        <sz val="14.3"/>
        <color theme="0" tint="-0.499984740745262"/>
        <rFont val="Calibri"/>
        <family val="2"/>
      </rPr>
      <t>*</t>
    </r>
  </si>
  <si>
    <r>
      <t xml:space="preserve">Dx </t>
    </r>
    <r>
      <rPr>
        <i/>
        <sz val="10"/>
        <color theme="1"/>
        <rFont val="Calibri"/>
        <family val="2"/>
      </rPr>
      <t>λx</t>
    </r>
  </si>
  <si>
    <r>
      <t>-Nx exp(</t>
    </r>
    <r>
      <rPr>
        <i/>
        <sz val="10"/>
        <color theme="1"/>
        <rFont val="Calibri"/>
        <family val="2"/>
      </rPr>
      <t>λx)</t>
    </r>
  </si>
  <si>
    <t>log Lik</t>
  </si>
  <si>
    <t>Para-de-Minas.xlsx</t>
  </si>
  <si>
    <t>Purpose</t>
  </si>
  <si>
    <t>Marcos R. Gonzaga and Carl P. Schmertmann</t>
  </si>
  <si>
    <r>
      <t xml:space="preserve">This spreadsheet illustrates maximum likelihood estimation of TOPALS offsets parameters </t>
    </r>
    <r>
      <rPr>
        <b/>
        <sz val="16"/>
        <color theme="1"/>
        <rFont val="Calibri"/>
        <family val="2"/>
      </rPr>
      <t>α</t>
    </r>
    <r>
      <rPr>
        <sz val="16"/>
        <color theme="1"/>
        <rFont val="Calibri"/>
        <family val="2"/>
      </rPr>
      <t xml:space="preserve"> from age-specific</t>
    </r>
  </si>
  <si>
    <t>death and population counts, using the data for female residents of the Pará de Minas microregion in 2010</t>
  </si>
  <si>
    <t xml:space="preserve">Layout of the [Data] worksheet </t>
  </si>
  <si>
    <t>→ column H contains the standard schedule derived from the Human Mortality Database, as described in the text</t>
  </si>
  <si>
    <r>
      <t xml:space="preserve">→ columns J-P contain the matrix </t>
    </r>
    <r>
      <rPr>
        <b/>
        <sz val="16"/>
        <color theme="1"/>
        <rFont val="Calibri"/>
        <family val="2"/>
      </rPr>
      <t>B</t>
    </r>
    <r>
      <rPr>
        <sz val="16"/>
        <color theme="1"/>
        <rFont val="Calibri"/>
        <family val="2"/>
      </rPr>
      <t>; each column is a B-spline linear basis function</t>
    </r>
  </si>
  <si>
    <r>
      <t>→ cells J4…P4 contain the offset parameters α</t>
    </r>
    <r>
      <rPr>
        <vertAlign val="subscript"/>
        <sz val="16"/>
        <color theme="1"/>
        <rFont val="Calibri"/>
        <family val="2"/>
      </rPr>
      <t>0</t>
    </r>
    <r>
      <rPr>
        <sz val="16"/>
        <color theme="1"/>
        <rFont val="Calibri"/>
        <family val="2"/>
      </rPr>
      <t>...α</t>
    </r>
    <r>
      <rPr>
        <vertAlign val="subscript"/>
        <sz val="16"/>
        <color theme="1"/>
        <rFont val="Calibri"/>
        <family val="2"/>
      </rPr>
      <t>6</t>
    </r>
    <r>
      <rPr>
        <sz val="16"/>
        <color theme="1"/>
        <rFont val="Calibri"/>
        <family val="2"/>
      </rPr>
      <t>; the solver alters these cells in order to maximize the log likelihood of the fitted schedule</t>
    </r>
  </si>
  <si>
    <r>
      <t>→ column R contains fitted schedule λ = λ* + Bα, evaluated at the current values of offset parameters α</t>
    </r>
    <r>
      <rPr>
        <vertAlign val="subscript"/>
        <sz val="16"/>
        <color theme="1"/>
        <rFont val="Calibri"/>
        <family val="2"/>
      </rPr>
      <t>0</t>
    </r>
    <r>
      <rPr>
        <sz val="16"/>
        <color theme="1"/>
        <rFont val="Calibri"/>
        <family val="2"/>
      </rPr>
      <t>...α</t>
    </r>
    <r>
      <rPr>
        <vertAlign val="subscript"/>
        <sz val="16"/>
        <color theme="1"/>
        <rFont val="Calibri"/>
        <family val="2"/>
      </rPr>
      <t>6</t>
    </r>
  </si>
  <si>
    <t xml:space="preserve">     on the sum of all these terms</t>
  </si>
  <si>
    <r>
      <t xml:space="preserve">Use of the solver to find Maximum Likelihood values of </t>
    </r>
    <r>
      <rPr>
        <b/>
        <sz val="16"/>
        <color theme="1"/>
        <rFont val="Calibri"/>
        <family val="2"/>
      </rPr>
      <t>α</t>
    </r>
  </si>
  <si>
    <r>
      <t>→ columns T and U contain two parts of the log likelihood for each age: the positive D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>∙λ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 xml:space="preserve"> term and the negative N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>∙exp(λ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>) term;  the log likelihood depends</t>
    </r>
  </si>
  <si>
    <r>
      <t xml:space="preserve">1. The </t>
    </r>
    <r>
      <rPr>
        <i/>
        <sz val="16"/>
        <color theme="1"/>
        <rFont val="Calibri"/>
        <family val="2"/>
        <scheme val="minor"/>
      </rPr>
      <t>solver</t>
    </r>
    <r>
      <rPr>
        <sz val="16"/>
        <color theme="1"/>
        <rFont val="Calibri"/>
        <family val="2"/>
        <scheme val="minor"/>
      </rPr>
      <t>add-in must be activated in MS Excel.</t>
    </r>
  </si>
  <si>
    <t>2. Open the [Data] worksheet</t>
  </si>
  <si>
    <r>
      <t xml:space="preserve">    this range is named </t>
    </r>
    <r>
      <rPr>
        <i/>
        <sz val="16"/>
        <color theme="1"/>
        <rFont val="Calibri"/>
        <family val="2"/>
      </rPr>
      <t>offsets</t>
    </r>
    <r>
      <rPr>
        <sz val="16"/>
        <color theme="1"/>
        <rFont val="Calibri"/>
        <family val="2"/>
      </rPr>
      <t xml:space="preserve"> in the worksheet</t>
    </r>
  </si>
  <si>
    <r>
      <t xml:space="preserve">     this cell is named </t>
    </r>
    <r>
      <rPr>
        <i/>
        <sz val="16"/>
        <color theme="1"/>
        <rFont val="Calibri"/>
        <family val="2"/>
      </rPr>
      <t>loglik</t>
    </r>
    <r>
      <rPr>
        <sz val="16"/>
        <color theme="1"/>
        <rFont val="Calibri"/>
        <family val="2"/>
      </rPr>
      <t xml:space="preserve"> in the worksheet</t>
    </r>
  </si>
  <si>
    <t>4. Click the [Solve] button</t>
  </si>
  <si>
    <t>5. The maximum likelihood offsets will appear in cells J4…P4, and the [Figure] worksheet will contain a plot of the data and max. lik. regression fit</t>
  </si>
  <si>
    <t>Penalty</t>
  </si>
  <si>
    <t>Penalized log Lik</t>
  </si>
  <si>
    <r>
      <t>→ cell T4 contains the log likelihood of the current offsets α</t>
    </r>
    <r>
      <rPr>
        <vertAlign val="subscript"/>
        <sz val="16"/>
        <color theme="1"/>
        <rFont val="Calibri"/>
        <family val="2"/>
      </rPr>
      <t>0</t>
    </r>
    <r>
      <rPr>
        <sz val="16"/>
        <color theme="1"/>
        <rFont val="Calibri"/>
        <family val="2"/>
      </rPr>
      <t>...α</t>
    </r>
    <r>
      <rPr>
        <vertAlign val="subscript"/>
        <sz val="16"/>
        <color theme="1"/>
        <rFont val="Calibri"/>
        <family val="2"/>
      </rPr>
      <t>6</t>
    </r>
    <r>
      <rPr>
        <sz val="16"/>
        <color theme="1"/>
        <rFont val="Calibri"/>
        <family val="2"/>
      </rPr>
      <t>;  it is the sum of all age-specific D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>∙λ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 xml:space="preserve"> term and N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>∙exp(λ</t>
    </r>
    <r>
      <rPr>
        <vertAlign val="subscript"/>
        <sz val="16"/>
        <color theme="1"/>
        <rFont val="Calibri"/>
        <family val="2"/>
      </rPr>
      <t>x</t>
    </r>
    <r>
      <rPr>
        <sz val="16"/>
        <color theme="1"/>
        <rFont val="Calibri"/>
        <family val="2"/>
      </rPr>
      <t>) terms</t>
    </r>
  </si>
  <si>
    <t>→ cell T3 contains the penalty term for differences in α offsets; it is the sum of squared differences between consecutive offsets</t>
  </si>
  <si>
    <r>
      <t xml:space="preserve">     this cell is named </t>
    </r>
    <r>
      <rPr>
        <i/>
        <sz val="16"/>
        <color theme="1"/>
        <rFont val="Calibri"/>
        <family val="2"/>
      </rPr>
      <t>penalty</t>
    </r>
    <r>
      <rPr>
        <sz val="16"/>
        <color theme="1"/>
        <rFont val="Calibri"/>
        <family val="2"/>
      </rPr>
      <t xml:space="preserve"> in the worksheet</t>
    </r>
  </si>
  <si>
    <t>→ cell T5 contains the penalized log likelihood that we are trying to maximize; `</t>
  </si>
  <si>
    <r>
      <t xml:space="preserve">     this cell is named </t>
    </r>
    <r>
      <rPr>
        <i/>
        <sz val="16"/>
        <color theme="1"/>
        <rFont val="Calibri"/>
        <family val="2"/>
      </rPr>
      <t>penalized_logL</t>
    </r>
    <r>
      <rPr>
        <sz val="16"/>
        <color theme="1"/>
        <rFont val="Calibri"/>
        <family val="2"/>
      </rPr>
      <t xml:space="preserve"> in the worksheet</t>
    </r>
  </si>
  <si>
    <r>
      <t xml:space="preserve">3. Click Data &gt; Solver, then select </t>
    </r>
    <r>
      <rPr>
        <i/>
        <sz val="16"/>
        <color theme="1"/>
        <rFont val="Calibri"/>
        <family val="2"/>
        <scheme val="minor"/>
      </rPr>
      <t>penalized_logL</t>
    </r>
    <r>
      <rPr>
        <sz val="16"/>
        <color theme="1"/>
        <rFont val="Calibri"/>
        <family val="2"/>
        <scheme val="minor"/>
      </rPr>
      <t xml:space="preserve"> as the objective cell,  maximize as the to: objective, and </t>
    </r>
    <r>
      <rPr>
        <i/>
        <sz val="16"/>
        <color theme="1"/>
        <rFont val="Calibri"/>
        <family val="2"/>
        <scheme val="minor"/>
      </rPr>
      <t>offsets</t>
    </r>
    <r>
      <rPr>
        <sz val="16"/>
        <color theme="1"/>
        <rFont val="Calibri"/>
        <family val="2"/>
        <scheme val="minor"/>
      </rPr>
      <t xml:space="preserve"> as the variable cells to change</t>
    </r>
  </si>
  <si>
    <r>
      <t xml:space="preserve">FITTED </t>
    </r>
    <r>
      <rPr>
        <sz val="11"/>
        <color rgb="FFC00000"/>
        <rFont val="Calibri"/>
        <family val="2"/>
      </rPr>
      <t>λ</t>
    </r>
  </si>
  <si>
    <t>expos</t>
  </si>
  <si>
    <t>→ columns C-E contain ages, exposure by age over 2009-2011 (estimated from 2010 Census population), and female deaths over 2009-2011, for microregion 31029</t>
  </si>
  <si>
    <t>→ columns F-G contain, respectively, the deaths/exposure ratio at each age and the natural log of that ratio</t>
  </si>
  <si>
    <t>Exposure over 2009-2011 is estimated from 2010 census populations. Deaths are summed over 3 years (2009-2011)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</si>
</sst>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</font>
    <font>
      <b/>
      <sz val="11"/>
      <color theme="0" tint="-0.499984740745262"/>
      <name val="Calibri"/>
      <family val="2"/>
    </font>
    <font>
      <b/>
      <sz val="14.3"/>
      <color theme="0" tint="-0.499984740745262"/>
      <name val="Calibri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5" tint="-0.499984740745262"/>
      <name val="Calibri"/>
      <family val="2"/>
      <scheme val="minor"/>
    </font>
    <font>
      <b/>
      <i/>
      <sz val="16"/>
      <color theme="5" tint="-0.499984740745262"/>
      <name val="Calibri"/>
      <family val="2"/>
      <scheme val="minor"/>
    </font>
    <font>
      <vertAlign val="subscript"/>
      <sz val="16"/>
      <color theme="1"/>
      <name val="Calibri"/>
      <family val="2"/>
    </font>
    <font>
      <i/>
      <sz val="16"/>
      <color theme="1"/>
      <name val="Calibri"/>
      <family val="2"/>
      <scheme val="minor"/>
    </font>
    <font>
      <i/>
      <sz val="16"/>
      <color theme="1"/>
      <name val="Calibri"/>
      <family val="2"/>
    </font>
    <font>
      <sz val="11"/>
      <color rgb="FFC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18" fillId="0" borderId="0" xfId="0" applyFont="1"/>
    <xf numFmtId="164" fontId="18" fillId="0" borderId="0" xfId="0" applyNumberFormat="1" applyFont="1"/>
    <xf numFmtId="0" fontId="0" fillId="0" borderId="0" xfId="0" applyAlignment="1">
      <alignment horizontal="center"/>
    </xf>
    <xf numFmtId="0" fontId="19" fillId="0" borderId="0" xfId="0" applyFont="1"/>
    <xf numFmtId="0" fontId="14" fillId="0" borderId="0" xfId="0" applyFont="1"/>
    <xf numFmtId="0" fontId="20" fillId="33" borderId="0" xfId="0" applyFont="1" applyFill="1"/>
    <xf numFmtId="0" fontId="24" fillId="0" borderId="0" xfId="0" applyFont="1"/>
    <xf numFmtId="0" fontId="24" fillId="0" borderId="0" xfId="0" quotePrefix="1" applyFont="1"/>
    <xf numFmtId="165" fontId="24" fillId="0" borderId="0" xfId="0" applyNumberFormat="1" applyFont="1"/>
    <xf numFmtId="165" fontId="24" fillId="0" borderId="0" xfId="0" quotePrefix="1" applyNumberFormat="1" applyFont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6" fillId="0" borderId="0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28" fillId="0" borderId="0" xfId="0" applyFont="1"/>
    <xf numFmtId="0" fontId="29" fillId="0" borderId="0" xfId="0" applyFont="1"/>
    <xf numFmtId="0" fontId="32" fillId="0" borderId="0" xfId="0" applyFont="1"/>
    <xf numFmtId="0" fontId="33" fillId="0" borderId="0" xfId="0" applyFont="1"/>
    <xf numFmtId="0" fontId="30" fillId="0" borderId="0" xfId="0" applyFont="1"/>
    <xf numFmtId="165" fontId="19" fillId="0" borderId="0" xfId="0" applyNumberFormat="1" applyFont="1" applyAlignment="1"/>
    <xf numFmtId="2" fontId="19" fillId="0" borderId="0" xfId="0" applyNumberFormat="1" applyFont="1" applyAlignment="1"/>
    <xf numFmtId="0" fontId="19" fillId="34" borderId="0" xfId="0" applyFont="1" applyFill="1"/>
    <xf numFmtId="0" fontId="0" fillId="34" borderId="0" xfId="0" applyFill="1"/>
    <xf numFmtId="2" fontId="19" fillId="34" borderId="0" xfId="0" applyNumberFormat="1" applyFont="1" applyFill="1" applyAlignment="1"/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obs logmx</c:v>
          </c:tx>
          <c:spPr>
            <a:ln w="28575">
              <a:noFill/>
            </a:ln>
          </c:spPr>
          <c:marker>
            <c:symbol val="square"/>
            <c:size val="8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Data!$C$8:$C$107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Data!$G$8:$G$107</c:f>
              <c:numCache>
                <c:formatCode>0.0000</c:formatCode>
                <c:ptCount val="100"/>
                <c:pt idx="0">
                  <c:v>-4.6914999999999996</c:v>
                </c:pt>
                <c:pt idx="1">
                  <c:v>-7.7525000000000004</c:v>
                </c:pt>
                <c:pt idx="2">
                  <c:v>#N/A</c:v>
                </c:pt>
                <c:pt idx="3">
                  <c:v>-7.8106</c:v>
                </c:pt>
                <c:pt idx="4">
                  <c:v>#N/A</c:v>
                </c:pt>
                <c:pt idx="5">
                  <c:v>-7.8045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-8.1501000000000001</c:v>
                </c:pt>
                <c:pt idx="16">
                  <c:v>-6.9717000000000002</c:v>
                </c:pt>
                <c:pt idx="17">
                  <c:v>#N/A</c:v>
                </c:pt>
                <c:pt idx="18">
                  <c:v>-8.0440000000000005</c:v>
                </c:pt>
                <c:pt idx="19">
                  <c:v>#N/A</c:v>
                </c:pt>
                <c:pt idx="20">
                  <c:v>-6.7123999999999997</c:v>
                </c:pt>
                <c:pt idx="21">
                  <c:v>-6.9874999999999998</c:v>
                </c:pt>
                <c:pt idx="22">
                  <c:v>-7.399</c:v>
                </c:pt>
                <c:pt idx="23">
                  <c:v>-7.3513000000000002</c:v>
                </c:pt>
                <c:pt idx="24">
                  <c:v>-7.3655999999999997</c:v>
                </c:pt>
                <c:pt idx="25">
                  <c:v>-6.8803999999999998</c:v>
                </c:pt>
                <c:pt idx="26">
                  <c:v>-6.9067999999999996</c:v>
                </c:pt>
                <c:pt idx="27">
                  <c:v>#N/A</c:v>
                </c:pt>
                <c:pt idx="28">
                  <c:v>-7.4473000000000003</c:v>
                </c:pt>
                <c:pt idx="29">
                  <c:v>-7.3494000000000002</c:v>
                </c:pt>
                <c:pt idx="30">
                  <c:v>-6.2196999999999996</c:v>
                </c:pt>
                <c:pt idx="31">
                  <c:v>-6.6424000000000003</c:v>
                </c:pt>
                <c:pt idx="32">
                  <c:v>-6.6883999999999997</c:v>
                </c:pt>
                <c:pt idx="33">
                  <c:v>-6.3446999999999996</c:v>
                </c:pt>
                <c:pt idx="34">
                  <c:v>-6.8997000000000002</c:v>
                </c:pt>
                <c:pt idx="35">
                  <c:v>-7.2558999999999996</c:v>
                </c:pt>
                <c:pt idx="36">
                  <c:v>-6.258</c:v>
                </c:pt>
                <c:pt idx="37">
                  <c:v>-7.2484999999999999</c:v>
                </c:pt>
                <c:pt idx="38">
                  <c:v>-5.7746000000000004</c:v>
                </c:pt>
                <c:pt idx="39">
                  <c:v>-6.8501000000000003</c:v>
                </c:pt>
                <c:pt idx="40">
                  <c:v>-6.3735999999999997</c:v>
                </c:pt>
                <c:pt idx="41">
                  <c:v>-5.8817000000000004</c:v>
                </c:pt>
                <c:pt idx="42">
                  <c:v>-6.1707000000000001</c:v>
                </c:pt>
                <c:pt idx="43">
                  <c:v>-5.6264000000000003</c:v>
                </c:pt>
                <c:pt idx="44">
                  <c:v>-5.6914999999999996</c:v>
                </c:pt>
                <c:pt idx="45">
                  <c:v>-7.2538999999999998</c:v>
                </c:pt>
                <c:pt idx="46">
                  <c:v>-7.2145999999999999</c:v>
                </c:pt>
                <c:pt idx="47">
                  <c:v>-6.2742000000000004</c:v>
                </c:pt>
                <c:pt idx="48">
                  <c:v>-4.8563000000000001</c:v>
                </c:pt>
                <c:pt idx="49">
                  <c:v>-5.7161999999999997</c:v>
                </c:pt>
                <c:pt idx="50">
                  <c:v>-5.1875999999999998</c:v>
                </c:pt>
                <c:pt idx="51">
                  <c:v>-5.2996999999999996</c:v>
                </c:pt>
                <c:pt idx="52">
                  <c:v>-5.7234999999999996</c:v>
                </c:pt>
                <c:pt idx="53">
                  <c:v>-5.0898000000000003</c:v>
                </c:pt>
                <c:pt idx="54">
                  <c:v>-5.3551000000000002</c:v>
                </c:pt>
                <c:pt idx="55">
                  <c:v>-4.8807999999999998</c:v>
                </c:pt>
                <c:pt idx="56">
                  <c:v>-5.1082999999999998</c:v>
                </c:pt>
                <c:pt idx="57">
                  <c:v>-5.3352000000000004</c:v>
                </c:pt>
                <c:pt idx="58">
                  <c:v>-5.1929999999999996</c:v>
                </c:pt>
                <c:pt idx="59">
                  <c:v>-5.9214000000000002</c:v>
                </c:pt>
                <c:pt idx="60">
                  <c:v>-5.0622999999999996</c:v>
                </c:pt>
                <c:pt idx="61">
                  <c:v>-5.5964</c:v>
                </c:pt>
                <c:pt idx="62">
                  <c:v>-4.7751999999999999</c:v>
                </c:pt>
                <c:pt idx="63">
                  <c:v>-4.8631000000000002</c:v>
                </c:pt>
                <c:pt idx="64">
                  <c:v>-4.9329999999999998</c:v>
                </c:pt>
                <c:pt idx="65">
                  <c:v>-4.3716999999999997</c:v>
                </c:pt>
                <c:pt idx="66">
                  <c:v>-4.0545</c:v>
                </c:pt>
                <c:pt idx="67">
                  <c:v>-4.5774999999999997</c:v>
                </c:pt>
                <c:pt idx="68">
                  <c:v>-4.54</c:v>
                </c:pt>
                <c:pt idx="69">
                  <c:v>-4.0136000000000003</c:v>
                </c:pt>
                <c:pt idx="70">
                  <c:v>-4.0777999999999999</c:v>
                </c:pt>
                <c:pt idx="71">
                  <c:v>-3.6051000000000002</c:v>
                </c:pt>
                <c:pt idx="72">
                  <c:v>-3.7972000000000001</c:v>
                </c:pt>
                <c:pt idx="73">
                  <c:v>-3.6949000000000001</c:v>
                </c:pt>
                <c:pt idx="74">
                  <c:v>-3.5794999999999999</c:v>
                </c:pt>
                <c:pt idx="75">
                  <c:v>-3.4460999999999999</c:v>
                </c:pt>
                <c:pt idx="76">
                  <c:v>-3.4460999999999999</c:v>
                </c:pt>
                <c:pt idx="77">
                  <c:v>-4.1249000000000002</c:v>
                </c:pt>
                <c:pt idx="78">
                  <c:v>-3.0329000000000002</c:v>
                </c:pt>
                <c:pt idx="79">
                  <c:v>-3.3509000000000002</c:v>
                </c:pt>
                <c:pt idx="80">
                  <c:v>-3.0668000000000002</c:v>
                </c:pt>
                <c:pt idx="81">
                  <c:v>-3.1034999999999999</c:v>
                </c:pt>
                <c:pt idx="82">
                  <c:v>-2.8477999999999999</c:v>
                </c:pt>
                <c:pt idx="83">
                  <c:v>-2.8498999999999999</c:v>
                </c:pt>
                <c:pt idx="84">
                  <c:v>-2.7385999999999999</c:v>
                </c:pt>
                <c:pt idx="85">
                  <c:v>-2.5682999999999998</c:v>
                </c:pt>
                <c:pt idx="86">
                  <c:v>-1.9843999999999999</c:v>
                </c:pt>
                <c:pt idx="87">
                  <c:v>-2.1345999999999998</c:v>
                </c:pt>
                <c:pt idx="88">
                  <c:v>-1.9981</c:v>
                </c:pt>
                <c:pt idx="89">
                  <c:v>-2.2932999999999999</c:v>
                </c:pt>
                <c:pt idx="90">
                  <c:v>-1.7047000000000001</c:v>
                </c:pt>
                <c:pt idx="91">
                  <c:v>-2.0897999999999999</c:v>
                </c:pt>
                <c:pt idx="92">
                  <c:v>-1.6093999999999999</c:v>
                </c:pt>
                <c:pt idx="93">
                  <c:v>-1.7047000000000001</c:v>
                </c:pt>
                <c:pt idx="94">
                  <c:v>-2.0697999999999999</c:v>
                </c:pt>
                <c:pt idx="95">
                  <c:v>-0.94159999999999999</c:v>
                </c:pt>
                <c:pt idx="96">
                  <c:v>-0.96760000000000002</c:v>
                </c:pt>
                <c:pt idx="97">
                  <c:v>-1.5141</c:v>
                </c:pt>
                <c:pt idx="98">
                  <c:v>-0.69310000000000005</c:v>
                </c:pt>
                <c:pt idx="99">
                  <c:v>-1.2848999999999999</c:v>
                </c:pt>
              </c:numCache>
            </c:numRef>
          </c:yVal>
          <c:smooth val="0"/>
        </c:ser>
        <c:ser>
          <c:idx val="1"/>
          <c:order val="1"/>
          <c:tx>
            <c:v>HMD std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Data!$C$8:$C$107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Data!$H$8:$H$107</c:f>
              <c:numCache>
                <c:formatCode>0.0000</c:formatCode>
                <c:ptCount val="100"/>
                <c:pt idx="0">
                  <c:v>-5.1433999999999997</c:v>
                </c:pt>
                <c:pt idx="1">
                  <c:v>-6.9847000000000001</c:v>
                </c:pt>
                <c:pt idx="2">
                  <c:v>-8.1263000000000005</c:v>
                </c:pt>
                <c:pt idx="3">
                  <c:v>-8.2959999999999994</c:v>
                </c:pt>
                <c:pt idx="4">
                  <c:v>-8.4749999999999996</c:v>
                </c:pt>
                <c:pt idx="5">
                  <c:v>-8.6083999999999996</c:v>
                </c:pt>
                <c:pt idx="6">
                  <c:v>-8.7217000000000002</c:v>
                </c:pt>
                <c:pt idx="7">
                  <c:v>-8.8148</c:v>
                </c:pt>
                <c:pt idx="8">
                  <c:v>-8.8966999999999992</c:v>
                </c:pt>
                <c:pt idx="9">
                  <c:v>-8.9329999999999998</c:v>
                </c:pt>
                <c:pt idx="10">
                  <c:v>-8.9716000000000005</c:v>
                </c:pt>
                <c:pt idx="11">
                  <c:v>-8.9725000000000001</c:v>
                </c:pt>
                <c:pt idx="12">
                  <c:v>-8.9352999999999998</c:v>
                </c:pt>
                <c:pt idx="13">
                  <c:v>-8.8043999999999993</c:v>
                </c:pt>
                <c:pt idx="14">
                  <c:v>-8.6243999999999996</c:v>
                </c:pt>
                <c:pt idx="15">
                  <c:v>-8.4124999999999996</c:v>
                </c:pt>
                <c:pt idx="16">
                  <c:v>-8.2370999999999999</c:v>
                </c:pt>
                <c:pt idx="17">
                  <c:v>-8.0839999999999996</c:v>
                </c:pt>
                <c:pt idx="18">
                  <c:v>-7.9725999999999999</c:v>
                </c:pt>
                <c:pt idx="19">
                  <c:v>-7.9207999999999998</c:v>
                </c:pt>
                <c:pt idx="20">
                  <c:v>-7.9234999999999998</c:v>
                </c:pt>
                <c:pt idx="21">
                  <c:v>-7.9241999999999999</c:v>
                </c:pt>
                <c:pt idx="22">
                  <c:v>-7.9291999999999998</c:v>
                </c:pt>
                <c:pt idx="23">
                  <c:v>-7.9345999999999997</c:v>
                </c:pt>
                <c:pt idx="24">
                  <c:v>-7.9109999999999996</c:v>
                </c:pt>
                <c:pt idx="25">
                  <c:v>-7.8563000000000001</c:v>
                </c:pt>
                <c:pt idx="26">
                  <c:v>-7.8009000000000004</c:v>
                </c:pt>
                <c:pt idx="27">
                  <c:v>-7.7771999999999997</c:v>
                </c:pt>
                <c:pt idx="28">
                  <c:v>-7.7247000000000003</c:v>
                </c:pt>
                <c:pt idx="29">
                  <c:v>-7.6466000000000003</c:v>
                </c:pt>
                <c:pt idx="30">
                  <c:v>-7.5585000000000004</c:v>
                </c:pt>
                <c:pt idx="31">
                  <c:v>-7.5034999999999998</c:v>
                </c:pt>
                <c:pt idx="32">
                  <c:v>-7.4413999999999998</c:v>
                </c:pt>
                <c:pt idx="33">
                  <c:v>-7.3672000000000004</c:v>
                </c:pt>
                <c:pt idx="34">
                  <c:v>-7.2641999999999998</c:v>
                </c:pt>
                <c:pt idx="35">
                  <c:v>-7.1600999999999999</c:v>
                </c:pt>
                <c:pt idx="36">
                  <c:v>-7.0876999999999999</c:v>
                </c:pt>
                <c:pt idx="37">
                  <c:v>-7.0044000000000004</c:v>
                </c:pt>
                <c:pt idx="38">
                  <c:v>-6.9080000000000004</c:v>
                </c:pt>
                <c:pt idx="39">
                  <c:v>-6.8007</c:v>
                </c:pt>
                <c:pt idx="40">
                  <c:v>-6.7229000000000001</c:v>
                </c:pt>
                <c:pt idx="41">
                  <c:v>-6.6227</c:v>
                </c:pt>
                <c:pt idx="42">
                  <c:v>-6.5213000000000001</c:v>
                </c:pt>
                <c:pt idx="43">
                  <c:v>-6.4138999999999999</c:v>
                </c:pt>
                <c:pt idx="44">
                  <c:v>-6.3197000000000001</c:v>
                </c:pt>
                <c:pt idx="45">
                  <c:v>-6.2298</c:v>
                </c:pt>
                <c:pt idx="46">
                  <c:v>-6.1334999999999997</c:v>
                </c:pt>
                <c:pt idx="47">
                  <c:v>-6.0364000000000004</c:v>
                </c:pt>
                <c:pt idx="48">
                  <c:v>-5.9340000000000002</c:v>
                </c:pt>
                <c:pt idx="49">
                  <c:v>-5.8394000000000004</c:v>
                </c:pt>
                <c:pt idx="50">
                  <c:v>-5.7533000000000003</c:v>
                </c:pt>
                <c:pt idx="51">
                  <c:v>-5.6695000000000002</c:v>
                </c:pt>
                <c:pt idx="52">
                  <c:v>-5.5881999999999996</c:v>
                </c:pt>
                <c:pt idx="53">
                  <c:v>-5.5046999999999997</c:v>
                </c:pt>
                <c:pt idx="54">
                  <c:v>-5.4219999999999997</c:v>
                </c:pt>
                <c:pt idx="55">
                  <c:v>-5.3324999999999996</c:v>
                </c:pt>
                <c:pt idx="56">
                  <c:v>-5.2443999999999997</c:v>
                </c:pt>
                <c:pt idx="57">
                  <c:v>-5.1596000000000002</c:v>
                </c:pt>
                <c:pt idx="58">
                  <c:v>-5.0766</c:v>
                </c:pt>
                <c:pt idx="59">
                  <c:v>-4.9908000000000001</c:v>
                </c:pt>
                <c:pt idx="60">
                  <c:v>-4.9012000000000002</c:v>
                </c:pt>
                <c:pt idx="61">
                  <c:v>-4.8086000000000002</c:v>
                </c:pt>
                <c:pt idx="62">
                  <c:v>-4.718</c:v>
                </c:pt>
                <c:pt idx="63">
                  <c:v>-4.6261999999999999</c:v>
                </c:pt>
                <c:pt idx="64">
                  <c:v>-4.5331000000000001</c:v>
                </c:pt>
                <c:pt idx="65">
                  <c:v>-4.4375</c:v>
                </c:pt>
                <c:pt idx="66">
                  <c:v>-4.3395999999999999</c:v>
                </c:pt>
                <c:pt idx="67">
                  <c:v>-4.2397</c:v>
                </c:pt>
                <c:pt idx="68">
                  <c:v>-4.1368</c:v>
                </c:pt>
                <c:pt idx="69">
                  <c:v>-4.0271999999999997</c:v>
                </c:pt>
                <c:pt idx="70">
                  <c:v>-3.919</c:v>
                </c:pt>
                <c:pt idx="71">
                  <c:v>-3.8085</c:v>
                </c:pt>
                <c:pt idx="72">
                  <c:v>-3.6981000000000002</c:v>
                </c:pt>
                <c:pt idx="73">
                  <c:v>-3.5804999999999998</c:v>
                </c:pt>
                <c:pt idx="74">
                  <c:v>-3.4647999999999999</c:v>
                </c:pt>
                <c:pt idx="75">
                  <c:v>-3.3469000000000002</c:v>
                </c:pt>
                <c:pt idx="76">
                  <c:v>-3.2321</c:v>
                </c:pt>
                <c:pt idx="77">
                  <c:v>-3.1152000000000002</c:v>
                </c:pt>
                <c:pt idx="78">
                  <c:v>-2.9967999999999999</c:v>
                </c:pt>
                <c:pt idx="79">
                  <c:v>-2.8732000000000002</c:v>
                </c:pt>
                <c:pt idx="80">
                  <c:v>-2.7562000000000002</c:v>
                </c:pt>
                <c:pt idx="81">
                  <c:v>-2.6381999999999999</c:v>
                </c:pt>
                <c:pt idx="82">
                  <c:v>-2.5215000000000001</c:v>
                </c:pt>
                <c:pt idx="83">
                  <c:v>-2.4009</c:v>
                </c:pt>
                <c:pt idx="84">
                  <c:v>-2.2871000000000001</c:v>
                </c:pt>
                <c:pt idx="85">
                  <c:v>-2.1739000000000002</c:v>
                </c:pt>
                <c:pt idx="86">
                  <c:v>-2.0632000000000001</c:v>
                </c:pt>
                <c:pt idx="87">
                  <c:v>-1.9559</c:v>
                </c:pt>
                <c:pt idx="88">
                  <c:v>-1.8516999999999999</c:v>
                </c:pt>
                <c:pt idx="89">
                  <c:v>-1.7464999999999999</c:v>
                </c:pt>
                <c:pt idx="90">
                  <c:v>-1.6463000000000001</c:v>
                </c:pt>
                <c:pt idx="91">
                  <c:v>-1.5501</c:v>
                </c:pt>
                <c:pt idx="92">
                  <c:v>-1.4579</c:v>
                </c:pt>
                <c:pt idx="93">
                  <c:v>-1.3665</c:v>
                </c:pt>
                <c:pt idx="94">
                  <c:v>-1.2765</c:v>
                </c:pt>
                <c:pt idx="95">
                  <c:v>-1.1860999999999999</c:v>
                </c:pt>
                <c:pt idx="96">
                  <c:v>-1.1002000000000001</c:v>
                </c:pt>
                <c:pt idx="97">
                  <c:v>-1.02</c:v>
                </c:pt>
                <c:pt idx="98">
                  <c:v>-0.94289999999999996</c:v>
                </c:pt>
                <c:pt idx="99">
                  <c:v>-0.86950000000000005</c:v>
                </c:pt>
              </c:numCache>
            </c:numRef>
          </c:yVal>
          <c:smooth val="0"/>
        </c:ser>
        <c:ser>
          <c:idx val="2"/>
          <c:order val="2"/>
          <c:tx>
            <c:v>TOPALS fit</c:v>
          </c:tx>
          <c:spPr>
            <a:ln w="76200">
              <a:solidFill>
                <a:srgbClr val="C00000">
                  <a:alpha val="55000"/>
                </a:srgbClr>
              </a:solidFill>
            </a:ln>
          </c:spPr>
          <c:marker>
            <c:symbol val="none"/>
          </c:marker>
          <c:xVal>
            <c:numRef>
              <c:f>Data!$C$8:$C$107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Data!$R$8:$R$107</c:f>
              <c:numCache>
                <c:formatCode>General</c:formatCode>
                <c:ptCount val="100"/>
                <c:pt idx="0">
                  <c:v>-5.1433999999999997</c:v>
                </c:pt>
                <c:pt idx="1">
                  <c:v>-6.9847000000000001</c:v>
                </c:pt>
                <c:pt idx="2">
                  <c:v>-8.1263000000000005</c:v>
                </c:pt>
                <c:pt idx="3">
                  <c:v>-8.2959999999999994</c:v>
                </c:pt>
                <c:pt idx="4">
                  <c:v>-8.4749999999999996</c:v>
                </c:pt>
                <c:pt idx="5">
                  <c:v>-8.6083999999999996</c:v>
                </c:pt>
                <c:pt idx="6">
                  <c:v>-8.7217000000000002</c:v>
                </c:pt>
                <c:pt idx="7">
                  <c:v>-8.8148</c:v>
                </c:pt>
                <c:pt idx="8">
                  <c:v>-8.8966999999999992</c:v>
                </c:pt>
                <c:pt idx="9">
                  <c:v>-8.9329999999999998</c:v>
                </c:pt>
                <c:pt idx="10">
                  <c:v>-8.9716000000000005</c:v>
                </c:pt>
                <c:pt idx="11">
                  <c:v>-8.9725000000000001</c:v>
                </c:pt>
                <c:pt idx="12">
                  <c:v>-8.9352999999999998</c:v>
                </c:pt>
                <c:pt idx="13">
                  <c:v>-8.8043999999999993</c:v>
                </c:pt>
                <c:pt idx="14">
                  <c:v>-8.6243999999999996</c:v>
                </c:pt>
                <c:pt idx="15">
                  <c:v>-8.4124999999999996</c:v>
                </c:pt>
                <c:pt idx="16">
                  <c:v>-8.2370999999999999</c:v>
                </c:pt>
                <c:pt idx="17">
                  <c:v>-8.0839999999999996</c:v>
                </c:pt>
                <c:pt idx="18">
                  <c:v>-7.9725999999999999</c:v>
                </c:pt>
                <c:pt idx="19">
                  <c:v>-7.9207999999999998</c:v>
                </c:pt>
                <c:pt idx="20">
                  <c:v>-7.9234999999999998</c:v>
                </c:pt>
                <c:pt idx="21">
                  <c:v>-7.9241999999999999</c:v>
                </c:pt>
                <c:pt idx="22">
                  <c:v>-7.9291999999999998</c:v>
                </c:pt>
                <c:pt idx="23">
                  <c:v>-7.9345999999999997</c:v>
                </c:pt>
                <c:pt idx="24">
                  <c:v>-7.9109999999999996</c:v>
                </c:pt>
                <c:pt idx="25">
                  <c:v>-7.8563000000000001</c:v>
                </c:pt>
                <c:pt idx="26">
                  <c:v>-7.8009000000000004</c:v>
                </c:pt>
                <c:pt idx="27">
                  <c:v>-7.7771999999999997</c:v>
                </c:pt>
                <c:pt idx="28">
                  <c:v>-7.7247000000000003</c:v>
                </c:pt>
                <c:pt idx="29">
                  <c:v>-7.6466000000000003</c:v>
                </c:pt>
                <c:pt idx="30">
                  <c:v>-7.5585000000000004</c:v>
                </c:pt>
                <c:pt idx="31">
                  <c:v>-7.5034999999999998</c:v>
                </c:pt>
                <c:pt idx="32">
                  <c:v>-7.4413999999999998</c:v>
                </c:pt>
                <c:pt idx="33">
                  <c:v>-7.3672000000000004</c:v>
                </c:pt>
                <c:pt idx="34">
                  <c:v>-7.2641999999999998</c:v>
                </c:pt>
                <c:pt idx="35">
                  <c:v>-7.1600999999999999</c:v>
                </c:pt>
                <c:pt idx="36">
                  <c:v>-7.0876999999999999</c:v>
                </c:pt>
                <c:pt idx="37">
                  <c:v>-7.0044000000000004</c:v>
                </c:pt>
                <c:pt idx="38">
                  <c:v>-6.9080000000000004</c:v>
                </c:pt>
                <c:pt idx="39">
                  <c:v>-6.8007</c:v>
                </c:pt>
                <c:pt idx="40">
                  <c:v>-6.7229000000000001</c:v>
                </c:pt>
                <c:pt idx="41">
                  <c:v>-6.6227</c:v>
                </c:pt>
                <c:pt idx="42">
                  <c:v>-6.5213000000000001</c:v>
                </c:pt>
                <c:pt idx="43">
                  <c:v>-6.4138999999999999</c:v>
                </c:pt>
                <c:pt idx="44">
                  <c:v>-6.3197000000000001</c:v>
                </c:pt>
                <c:pt idx="45">
                  <c:v>-6.2298</c:v>
                </c:pt>
                <c:pt idx="46">
                  <c:v>-6.1334999999999997</c:v>
                </c:pt>
                <c:pt idx="47">
                  <c:v>-6.0364000000000004</c:v>
                </c:pt>
                <c:pt idx="48">
                  <c:v>-5.9340000000000002</c:v>
                </c:pt>
                <c:pt idx="49">
                  <c:v>-5.8394000000000004</c:v>
                </c:pt>
                <c:pt idx="50">
                  <c:v>-5.7533000000000003</c:v>
                </c:pt>
                <c:pt idx="51">
                  <c:v>-5.6695000000000002</c:v>
                </c:pt>
                <c:pt idx="52">
                  <c:v>-5.5881999999999996</c:v>
                </c:pt>
                <c:pt idx="53">
                  <c:v>-5.5046999999999997</c:v>
                </c:pt>
                <c:pt idx="54">
                  <c:v>-5.4219999999999997</c:v>
                </c:pt>
                <c:pt idx="55">
                  <c:v>-5.3324999999999996</c:v>
                </c:pt>
                <c:pt idx="56">
                  <c:v>-5.2443999999999997</c:v>
                </c:pt>
                <c:pt idx="57">
                  <c:v>-5.1596000000000002</c:v>
                </c:pt>
                <c:pt idx="58">
                  <c:v>-5.0766</c:v>
                </c:pt>
                <c:pt idx="59">
                  <c:v>-4.9908000000000001</c:v>
                </c:pt>
                <c:pt idx="60">
                  <c:v>-4.9012000000000002</c:v>
                </c:pt>
                <c:pt idx="61">
                  <c:v>-4.8086000000000002</c:v>
                </c:pt>
                <c:pt idx="62">
                  <c:v>-4.718</c:v>
                </c:pt>
                <c:pt idx="63">
                  <c:v>-4.6261999999999999</c:v>
                </c:pt>
                <c:pt idx="64">
                  <c:v>-4.5331000000000001</c:v>
                </c:pt>
                <c:pt idx="65">
                  <c:v>-4.4375</c:v>
                </c:pt>
                <c:pt idx="66">
                  <c:v>-4.3395999999999999</c:v>
                </c:pt>
                <c:pt idx="67">
                  <c:v>-4.2397</c:v>
                </c:pt>
                <c:pt idx="68">
                  <c:v>-4.1368</c:v>
                </c:pt>
                <c:pt idx="69">
                  <c:v>-4.0271999999999997</c:v>
                </c:pt>
                <c:pt idx="70">
                  <c:v>-3.919</c:v>
                </c:pt>
                <c:pt idx="71">
                  <c:v>-3.8085</c:v>
                </c:pt>
                <c:pt idx="72">
                  <c:v>-3.6981000000000002</c:v>
                </c:pt>
                <c:pt idx="73">
                  <c:v>-3.5804999999999998</c:v>
                </c:pt>
                <c:pt idx="74">
                  <c:v>-3.4647999999999999</c:v>
                </c:pt>
                <c:pt idx="75">
                  <c:v>-3.3469000000000002</c:v>
                </c:pt>
                <c:pt idx="76">
                  <c:v>-3.2321</c:v>
                </c:pt>
                <c:pt idx="77">
                  <c:v>-3.1152000000000002</c:v>
                </c:pt>
                <c:pt idx="78">
                  <c:v>-2.9967999999999999</c:v>
                </c:pt>
                <c:pt idx="79">
                  <c:v>-2.8732000000000002</c:v>
                </c:pt>
                <c:pt idx="80">
                  <c:v>-2.7562000000000002</c:v>
                </c:pt>
                <c:pt idx="81">
                  <c:v>-2.6381999999999999</c:v>
                </c:pt>
                <c:pt idx="82">
                  <c:v>-2.5215000000000001</c:v>
                </c:pt>
                <c:pt idx="83">
                  <c:v>-2.4009</c:v>
                </c:pt>
                <c:pt idx="84">
                  <c:v>-2.2871000000000001</c:v>
                </c:pt>
                <c:pt idx="85">
                  <c:v>-2.1739000000000002</c:v>
                </c:pt>
                <c:pt idx="86">
                  <c:v>-2.0632000000000001</c:v>
                </c:pt>
                <c:pt idx="87">
                  <c:v>-1.9559</c:v>
                </c:pt>
                <c:pt idx="88">
                  <c:v>-1.8516999999999999</c:v>
                </c:pt>
                <c:pt idx="89">
                  <c:v>-1.7464999999999999</c:v>
                </c:pt>
                <c:pt idx="90">
                  <c:v>-1.6463000000000001</c:v>
                </c:pt>
                <c:pt idx="91">
                  <c:v>-1.5501</c:v>
                </c:pt>
                <c:pt idx="92">
                  <c:v>-1.4579</c:v>
                </c:pt>
                <c:pt idx="93">
                  <c:v>-1.3665</c:v>
                </c:pt>
                <c:pt idx="94">
                  <c:v>-1.2765</c:v>
                </c:pt>
                <c:pt idx="95">
                  <c:v>-1.1860999999999999</c:v>
                </c:pt>
                <c:pt idx="96">
                  <c:v>-1.1002000000000001</c:v>
                </c:pt>
                <c:pt idx="97">
                  <c:v>-1.02</c:v>
                </c:pt>
                <c:pt idx="98">
                  <c:v>-0.94289999999999996</c:v>
                </c:pt>
                <c:pt idx="99">
                  <c:v>-0.86950000000000005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08512"/>
        <c:axId val="86618496"/>
      </c:scatterChart>
      <c:valAx>
        <c:axId val="86608512"/>
        <c:scaling>
          <c:orientation val="minMax"/>
          <c:max val="1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6618496"/>
        <c:crosses val="autoZero"/>
        <c:crossBetween val="midCat"/>
      </c:valAx>
      <c:valAx>
        <c:axId val="8661849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86608512"/>
        <c:crosses val="autoZero"/>
        <c:crossBetween val="midCat"/>
        <c:majorUnit val="2"/>
        <c:minorUnit val="1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/>
  </sheetViews>
  <sheetFormatPr defaultRowHeight="21" x14ac:dyDescent="0.35"/>
  <cols>
    <col min="1" max="16384" width="9.140625" style="21"/>
  </cols>
  <sheetData>
    <row r="1" spans="1:2" x14ac:dyDescent="0.35">
      <c r="A1" s="23" t="s">
        <v>14</v>
      </c>
    </row>
    <row r="2" spans="1:2" x14ac:dyDescent="0.35">
      <c r="A2" s="24" t="s">
        <v>16</v>
      </c>
    </row>
    <row r="4" spans="1:2" x14ac:dyDescent="0.35">
      <c r="A4" s="22" t="s">
        <v>15</v>
      </c>
    </row>
    <row r="5" spans="1:2" x14ac:dyDescent="0.35">
      <c r="B5" s="21" t="s">
        <v>17</v>
      </c>
    </row>
    <row r="6" spans="1:2" x14ac:dyDescent="0.35">
      <c r="B6" s="21" t="s">
        <v>18</v>
      </c>
    </row>
    <row r="8" spans="1:2" x14ac:dyDescent="0.35">
      <c r="A8" s="22" t="s">
        <v>19</v>
      </c>
    </row>
    <row r="9" spans="1:2" x14ac:dyDescent="0.35">
      <c r="B9" s="25" t="s">
        <v>43</v>
      </c>
    </row>
    <row r="10" spans="1:2" x14ac:dyDescent="0.35">
      <c r="B10" s="25" t="s">
        <v>44</v>
      </c>
    </row>
    <row r="11" spans="1:2" x14ac:dyDescent="0.35">
      <c r="B11" s="25" t="s">
        <v>20</v>
      </c>
    </row>
    <row r="12" spans="1:2" x14ac:dyDescent="0.35">
      <c r="B12" s="25" t="s">
        <v>21</v>
      </c>
    </row>
    <row r="14" spans="1:2" ht="24" x14ac:dyDescent="0.45">
      <c r="B14" s="25" t="s">
        <v>22</v>
      </c>
    </row>
    <row r="15" spans="1:2" x14ac:dyDescent="0.35">
      <c r="B15" s="25" t="s">
        <v>29</v>
      </c>
    </row>
    <row r="17" spans="1:2" ht="24" x14ac:dyDescent="0.45">
      <c r="B17" s="25" t="s">
        <v>23</v>
      </c>
    </row>
    <row r="19" spans="1:2" ht="24" x14ac:dyDescent="0.45">
      <c r="B19" s="25" t="s">
        <v>26</v>
      </c>
    </row>
    <row r="20" spans="1:2" x14ac:dyDescent="0.35">
      <c r="B20" s="21" t="s">
        <v>24</v>
      </c>
    </row>
    <row r="22" spans="1:2" x14ac:dyDescent="0.35">
      <c r="B22" s="25" t="s">
        <v>36</v>
      </c>
    </row>
    <row r="23" spans="1:2" x14ac:dyDescent="0.35">
      <c r="B23" s="25" t="s">
        <v>37</v>
      </c>
    </row>
    <row r="24" spans="1:2" x14ac:dyDescent="0.35">
      <c r="B24" s="25"/>
    </row>
    <row r="25" spans="1:2" ht="24" x14ac:dyDescent="0.45">
      <c r="B25" s="25" t="s">
        <v>35</v>
      </c>
    </row>
    <row r="26" spans="1:2" x14ac:dyDescent="0.35">
      <c r="B26" s="25" t="s">
        <v>30</v>
      </c>
    </row>
    <row r="27" spans="1:2" x14ac:dyDescent="0.35">
      <c r="B27" s="25"/>
    </row>
    <row r="28" spans="1:2" x14ac:dyDescent="0.35">
      <c r="B28" s="25" t="s">
        <v>38</v>
      </c>
    </row>
    <row r="29" spans="1:2" x14ac:dyDescent="0.35">
      <c r="B29" s="25" t="s">
        <v>39</v>
      </c>
    </row>
    <row r="31" spans="1:2" x14ac:dyDescent="0.35">
      <c r="A31" s="22" t="s">
        <v>25</v>
      </c>
    </row>
    <row r="32" spans="1:2" x14ac:dyDescent="0.35">
      <c r="B32" s="21" t="s">
        <v>27</v>
      </c>
    </row>
    <row r="33" spans="2:2" x14ac:dyDescent="0.35">
      <c r="B33" s="21" t="s">
        <v>28</v>
      </c>
    </row>
    <row r="34" spans="2:2" x14ac:dyDescent="0.35">
      <c r="B34" s="21" t="s">
        <v>40</v>
      </c>
    </row>
    <row r="35" spans="2:2" x14ac:dyDescent="0.35">
      <c r="B35" s="21" t="s">
        <v>31</v>
      </c>
    </row>
    <row r="36" spans="2:2" x14ac:dyDescent="0.35">
      <c r="B36" s="2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7"/>
  <sheetViews>
    <sheetView tabSelected="1" zoomScale="115" zoomScaleNormal="115" workbookViewId="0"/>
  </sheetViews>
  <sheetFormatPr defaultRowHeight="15" x14ac:dyDescent="0.25"/>
  <cols>
    <col min="1" max="1" width="9.42578125" customWidth="1"/>
    <col min="2" max="2" width="4.5703125" customWidth="1"/>
    <col min="3" max="3" width="5.5703125" customWidth="1"/>
    <col min="4" max="4" width="6.7109375" customWidth="1"/>
    <col min="5" max="5" width="6.5703125" customWidth="1"/>
    <col min="9" max="9" width="4.140625" customWidth="1"/>
    <col min="10" max="16" width="7.140625" customWidth="1"/>
    <col min="17" max="17" width="5" customWidth="1"/>
    <col min="19" max="19" width="6.5703125" customWidth="1"/>
    <col min="20" max="20" width="10.28515625" customWidth="1"/>
  </cols>
  <sheetData>
    <row r="1" spans="1:21" x14ac:dyDescent="0.25">
      <c r="A1" t="s">
        <v>7</v>
      </c>
    </row>
    <row r="2" spans="1:21" x14ac:dyDescent="0.25">
      <c r="A2" t="s">
        <v>45</v>
      </c>
    </row>
    <row r="3" spans="1:21" x14ac:dyDescent="0.25">
      <c r="R3" s="5" t="s">
        <v>33</v>
      </c>
      <c r="T3" s="26">
        <f>-1*((K4-J4)^2+(L4-K4)^2+(M4-L4)^2+(N4-M4)^2+(O4-N4)^2+(P4-O4)^2)</f>
        <v>0</v>
      </c>
      <c r="U3" s="26"/>
    </row>
    <row r="4" spans="1:21" x14ac:dyDescent="0.25">
      <c r="H4" s="5" t="s">
        <v>9</v>
      </c>
      <c r="I4" s="5"/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R4" s="5" t="s">
        <v>13</v>
      </c>
      <c r="T4" s="27">
        <f>SUM(T8:U107)</f>
        <v>-4454.7010093657154</v>
      </c>
      <c r="U4" s="26"/>
    </row>
    <row r="5" spans="1:21" x14ac:dyDescent="0.25">
      <c r="R5" s="28" t="s">
        <v>34</v>
      </c>
      <c r="S5" s="29"/>
      <c r="T5" s="30">
        <f>loglik+penalty</f>
        <v>-4454.7010093657154</v>
      </c>
    </row>
    <row r="6" spans="1:21" x14ac:dyDescent="0.25">
      <c r="J6" s="31" t="s">
        <v>8</v>
      </c>
      <c r="K6" s="31"/>
      <c r="L6" s="31"/>
      <c r="M6" s="31"/>
      <c r="N6" s="31"/>
      <c r="O6" s="31"/>
      <c r="P6" s="31"/>
    </row>
    <row r="7" spans="1:21" ht="18.75" x14ac:dyDescent="0.3">
      <c r="A7" t="s">
        <v>0</v>
      </c>
      <c r="B7" t="s">
        <v>1</v>
      </c>
      <c r="C7" s="12" t="s">
        <v>2</v>
      </c>
      <c r="D7" s="13" t="s">
        <v>42</v>
      </c>
      <c r="E7" s="14" t="s">
        <v>3</v>
      </c>
      <c r="F7" t="s">
        <v>4</v>
      </c>
      <c r="G7" t="s">
        <v>5</v>
      </c>
      <c r="H7" s="2" t="s">
        <v>10</v>
      </c>
      <c r="J7" s="7">
        <v>0</v>
      </c>
      <c r="K7" s="7">
        <v>1</v>
      </c>
      <c r="L7" s="7">
        <v>2</v>
      </c>
      <c r="M7" s="7">
        <v>3</v>
      </c>
      <c r="N7" s="7">
        <v>4</v>
      </c>
      <c r="O7" s="7">
        <v>5</v>
      </c>
      <c r="P7" s="7">
        <v>6</v>
      </c>
      <c r="R7" s="5" t="s">
        <v>41</v>
      </c>
      <c r="T7" s="8" t="s">
        <v>11</v>
      </c>
      <c r="U7" s="9" t="s">
        <v>12</v>
      </c>
    </row>
    <row r="8" spans="1:21" x14ac:dyDescent="0.25">
      <c r="A8">
        <v>31029</v>
      </c>
      <c r="B8" s="4" t="s">
        <v>6</v>
      </c>
      <c r="C8" s="15">
        <v>0</v>
      </c>
      <c r="D8" s="16">
        <v>2289.1</v>
      </c>
      <c r="E8" s="17">
        <v>21</v>
      </c>
      <c r="F8">
        <v>9.17322834645669E-3</v>
      </c>
      <c r="G8" s="1">
        <f>IF(E8=0,NA(),ROUND(LN(F8),4))</f>
        <v>-4.6914999999999996</v>
      </c>
      <c r="H8" s="3">
        <v>-5.1433999999999997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R8" s="5">
        <f t="shared" ref="R8:R39" si="0">H8+SUMPRODUCT(J8:P8,offsets)</f>
        <v>-5.1433999999999997</v>
      </c>
      <c r="T8" s="10">
        <f>E8*R8</f>
        <v>-108.01139999999999</v>
      </c>
      <c r="U8" s="11">
        <f>-D8*EXP(R8)</f>
        <v>-13.363324890537731</v>
      </c>
    </row>
    <row r="9" spans="1:21" x14ac:dyDescent="0.25">
      <c r="A9">
        <v>31029</v>
      </c>
      <c r="B9" s="4" t="s">
        <v>6</v>
      </c>
      <c r="C9" s="15">
        <v>1</v>
      </c>
      <c r="D9" s="16">
        <v>2278.6</v>
      </c>
      <c r="E9" s="17">
        <v>1</v>
      </c>
      <c r="F9">
        <v>4.296875E-4</v>
      </c>
      <c r="G9" s="1">
        <f t="shared" ref="G9:G72" si="1">IF(E9=0,NA(),ROUND(LN(F9),4))</f>
        <v>-7.7525000000000004</v>
      </c>
      <c r="H9" s="3">
        <v>-6.9847000000000001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R9" s="5">
        <f t="shared" si="0"/>
        <v>-6.9847000000000001</v>
      </c>
      <c r="T9" s="10">
        <f t="shared" ref="T9:T72" si="2">E9*R9</f>
        <v>-6.9847000000000001</v>
      </c>
      <c r="U9" s="11">
        <f t="shared" ref="U9:U72" si="3">-D9*EXP(R9)</f>
        <v>-2.1098492475230826</v>
      </c>
    </row>
    <row r="10" spans="1:21" x14ac:dyDescent="0.25">
      <c r="A10">
        <v>31029</v>
      </c>
      <c r="B10" s="4" t="s">
        <v>6</v>
      </c>
      <c r="C10" s="15">
        <v>2</v>
      </c>
      <c r="D10" s="16">
        <v>2321.8000000000002</v>
      </c>
      <c r="E10" s="17">
        <v>0</v>
      </c>
      <c r="F10">
        <v>0</v>
      </c>
      <c r="G10" s="1" t="e">
        <f t="shared" si="1"/>
        <v>#N/A</v>
      </c>
      <c r="H10" s="3">
        <v>-8.1263000000000005</v>
      </c>
      <c r="J10" s="6">
        <v>0</v>
      </c>
      <c r="K10" s="6">
        <v>0.88890000000000002</v>
      </c>
      <c r="L10" s="6">
        <v>0.1111</v>
      </c>
      <c r="M10" s="6">
        <v>0</v>
      </c>
      <c r="N10" s="6">
        <v>0</v>
      </c>
      <c r="O10" s="6">
        <v>0</v>
      </c>
      <c r="P10" s="6">
        <v>0</v>
      </c>
      <c r="R10" s="5">
        <f t="shared" si="0"/>
        <v>-8.1263000000000005</v>
      </c>
      <c r="T10" s="10">
        <f t="shared" si="2"/>
        <v>0</v>
      </c>
      <c r="U10" s="11">
        <f t="shared" si="3"/>
        <v>-0.6864636711602542</v>
      </c>
    </row>
    <row r="11" spans="1:21" x14ac:dyDescent="0.25">
      <c r="A11">
        <v>31029</v>
      </c>
      <c r="B11" s="4" t="s">
        <v>6</v>
      </c>
      <c r="C11" s="15">
        <v>3</v>
      </c>
      <c r="D11" s="16">
        <v>2367.8000000000002</v>
      </c>
      <c r="E11" s="17">
        <v>1</v>
      </c>
      <c r="F11">
        <v>4.0540540540540501E-4</v>
      </c>
      <c r="G11" s="1">
        <f t="shared" si="1"/>
        <v>-7.8106</v>
      </c>
      <c r="H11" s="3">
        <v>-8.2959999999999994</v>
      </c>
      <c r="J11" s="6">
        <v>0</v>
      </c>
      <c r="K11" s="6">
        <v>0.77780000000000005</v>
      </c>
      <c r="L11" s="6">
        <v>0.22220000000000001</v>
      </c>
      <c r="M11" s="6">
        <v>0</v>
      </c>
      <c r="N11" s="6">
        <v>0</v>
      </c>
      <c r="O11" s="6">
        <v>0</v>
      </c>
      <c r="P11" s="6">
        <v>0</v>
      </c>
      <c r="R11" s="5">
        <f t="shared" si="0"/>
        <v>-8.2959999999999994</v>
      </c>
      <c r="T11" s="10">
        <f t="shared" si="2"/>
        <v>-8.2959999999999994</v>
      </c>
      <c r="U11" s="11">
        <f t="shared" si="3"/>
        <v>-0.59079660958721514</v>
      </c>
    </row>
    <row r="12" spans="1:21" x14ac:dyDescent="0.25">
      <c r="A12">
        <v>31029</v>
      </c>
      <c r="B12" s="4" t="s">
        <v>6</v>
      </c>
      <c r="C12" s="15">
        <v>4</v>
      </c>
      <c r="D12" s="16">
        <v>2431.4</v>
      </c>
      <c r="E12" s="17">
        <v>0</v>
      </c>
      <c r="F12">
        <v>0</v>
      </c>
      <c r="G12" s="1" t="e">
        <f t="shared" si="1"/>
        <v>#N/A</v>
      </c>
      <c r="H12" s="3">
        <v>-8.4749999999999996</v>
      </c>
      <c r="J12" s="6">
        <v>0</v>
      </c>
      <c r="K12" s="6">
        <v>0.66669999999999996</v>
      </c>
      <c r="L12" s="6">
        <v>0.33329999999999999</v>
      </c>
      <c r="M12" s="6">
        <v>0</v>
      </c>
      <c r="N12" s="6">
        <v>0</v>
      </c>
      <c r="O12" s="6">
        <v>0</v>
      </c>
      <c r="P12" s="6">
        <v>0</v>
      </c>
      <c r="R12" s="5">
        <f t="shared" si="0"/>
        <v>-8.4749999999999996</v>
      </c>
      <c r="T12" s="10">
        <f t="shared" si="2"/>
        <v>0</v>
      </c>
      <c r="U12" s="11">
        <f t="shared" si="3"/>
        <v>-0.50723671144040317</v>
      </c>
    </row>
    <row r="13" spans="1:21" x14ac:dyDescent="0.25">
      <c r="A13">
        <v>31029</v>
      </c>
      <c r="B13" s="4" t="s">
        <v>6</v>
      </c>
      <c r="C13" s="15">
        <v>5</v>
      </c>
      <c r="D13" s="16">
        <v>2473.6</v>
      </c>
      <c r="E13" s="17">
        <v>1</v>
      </c>
      <c r="F13">
        <v>4.0791100123609402E-4</v>
      </c>
      <c r="G13" s="1">
        <f t="shared" si="1"/>
        <v>-7.8045</v>
      </c>
      <c r="H13" s="3">
        <v>-8.6083999999999996</v>
      </c>
      <c r="J13" s="6">
        <v>0</v>
      </c>
      <c r="K13" s="6">
        <v>0.55559999999999998</v>
      </c>
      <c r="L13" s="6">
        <v>0.44440000000000002</v>
      </c>
      <c r="M13" s="6">
        <v>0</v>
      </c>
      <c r="N13" s="6">
        <v>0</v>
      </c>
      <c r="O13" s="6">
        <v>0</v>
      </c>
      <c r="P13" s="6">
        <v>0</v>
      </c>
      <c r="R13" s="5">
        <f t="shared" si="0"/>
        <v>-8.6083999999999996</v>
      </c>
      <c r="T13" s="10">
        <f t="shared" si="2"/>
        <v>-8.6083999999999996</v>
      </c>
      <c r="U13" s="11">
        <f t="shared" si="3"/>
        <v>-0.45159471861392225</v>
      </c>
    </row>
    <row r="14" spans="1:21" x14ac:dyDescent="0.25">
      <c r="A14">
        <v>31029</v>
      </c>
      <c r="B14" s="4" t="s">
        <v>6</v>
      </c>
      <c r="C14" s="15">
        <v>6</v>
      </c>
      <c r="D14" s="16">
        <v>2530.6999999999998</v>
      </c>
      <c r="E14" s="17">
        <v>0</v>
      </c>
      <c r="F14">
        <v>0</v>
      </c>
      <c r="G14" s="1" t="e">
        <f t="shared" si="1"/>
        <v>#N/A</v>
      </c>
      <c r="H14" s="3">
        <v>-8.7217000000000002</v>
      </c>
      <c r="J14" s="6">
        <v>0</v>
      </c>
      <c r="K14" s="6">
        <v>0.44440000000000002</v>
      </c>
      <c r="L14" s="6">
        <v>0.55559999999999998</v>
      </c>
      <c r="M14" s="6">
        <v>0</v>
      </c>
      <c r="N14" s="6">
        <v>0</v>
      </c>
      <c r="O14" s="6">
        <v>0</v>
      </c>
      <c r="P14" s="6">
        <v>0</v>
      </c>
      <c r="R14" s="5">
        <f t="shared" si="0"/>
        <v>-8.7217000000000002</v>
      </c>
      <c r="T14" s="10">
        <f t="shared" si="2"/>
        <v>0</v>
      </c>
      <c r="U14" s="11">
        <f t="shared" si="3"/>
        <v>-0.41252899832632633</v>
      </c>
    </row>
    <row r="15" spans="1:21" x14ac:dyDescent="0.25">
      <c r="A15">
        <v>31029</v>
      </c>
      <c r="B15" s="4" t="s">
        <v>6</v>
      </c>
      <c r="C15" s="15">
        <v>7</v>
      </c>
      <c r="D15" s="16">
        <v>2661.3</v>
      </c>
      <c r="E15" s="17">
        <v>0</v>
      </c>
      <c r="F15">
        <v>0</v>
      </c>
      <c r="G15" s="1" t="e">
        <f t="shared" si="1"/>
        <v>#N/A</v>
      </c>
      <c r="H15" s="3">
        <v>-8.8148</v>
      </c>
      <c r="J15" s="6">
        <v>0</v>
      </c>
      <c r="K15" s="6">
        <v>0.33329999999999999</v>
      </c>
      <c r="L15" s="6">
        <v>0.66669999999999996</v>
      </c>
      <c r="M15" s="6">
        <v>0</v>
      </c>
      <c r="N15" s="6">
        <v>0</v>
      </c>
      <c r="O15" s="6">
        <v>0</v>
      </c>
      <c r="P15" s="6">
        <v>0</v>
      </c>
      <c r="R15" s="5">
        <f t="shared" si="0"/>
        <v>-8.8148</v>
      </c>
      <c r="T15" s="10">
        <f t="shared" si="2"/>
        <v>0</v>
      </c>
      <c r="U15" s="11">
        <f t="shared" si="3"/>
        <v>-0.3952526905103757</v>
      </c>
    </row>
    <row r="16" spans="1:21" x14ac:dyDescent="0.25">
      <c r="A16">
        <v>31029</v>
      </c>
      <c r="B16" s="4" t="s">
        <v>6</v>
      </c>
      <c r="C16" s="15">
        <v>8</v>
      </c>
      <c r="D16" s="16">
        <v>2784.2</v>
      </c>
      <c r="E16" s="17">
        <v>0</v>
      </c>
      <c r="F16">
        <v>0</v>
      </c>
      <c r="G16" s="1" t="e">
        <f t="shared" si="1"/>
        <v>#N/A</v>
      </c>
      <c r="H16" s="3">
        <v>-8.8966999999999992</v>
      </c>
      <c r="J16" s="6">
        <v>0</v>
      </c>
      <c r="K16" s="6">
        <v>0.22220000000000001</v>
      </c>
      <c r="L16" s="6">
        <v>0.77780000000000005</v>
      </c>
      <c r="M16" s="6">
        <v>0</v>
      </c>
      <c r="N16" s="6">
        <v>0</v>
      </c>
      <c r="O16" s="6">
        <v>0</v>
      </c>
      <c r="P16" s="6">
        <v>0</v>
      </c>
      <c r="R16" s="5">
        <f t="shared" si="0"/>
        <v>-8.8966999999999992</v>
      </c>
      <c r="T16" s="10">
        <f t="shared" si="2"/>
        <v>0</v>
      </c>
      <c r="U16" s="11">
        <f t="shared" si="3"/>
        <v>-0.38098924140147566</v>
      </c>
    </row>
    <row r="17" spans="1:21" x14ac:dyDescent="0.25">
      <c r="A17">
        <v>31029</v>
      </c>
      <c r="B17" s="4" t="s">
        <v>6</v>
      </c>
      <c r="C17" s="15">
        <v>9</v>
      </c>
      <c r="D17" s="16">
        <v>2946.3</v>
      </c>
      <c r="E17" s="17">
        <v>0</v>
      </c>
      <c r="F17">
        <v>0</v>
      </c>
      <c r="G17" s="1" t="e">
        <f t="shared" si="1"/>
        <v>#N/A</v>
      </c>
      <c r="H17" s="3">
        <v>-8.9329999999999998</v>
      </c>
      <c r="J17" s="6">
        <v>0</v>
      </c>
      <c r="K17" s="6">
        <v>0.1111</v>
      </c>
      <c r="L17" s="6">
        <v>0.88890000000000002</v>
      </c>
      <c r="M17" s="6">
        <v>0</v>
      </c>
      <c r="N17" s="6">
        <v>0</v>
      </c>
      <c r="O17" s="6">
        <v>0</v>
      </c>
      <c r="P17" s="6">
        <v>0</v>
      </c>
      <c r="R17" s="5">
        <f t="shared" si="0"/>
        <v>-8.9329999999999998</v>
      </c>
      <c r="T17" s="10">
        <f t="shared" si="2"/>
        <v>0</v>
      </c>
      <c r="U17" s="11">
        <f t="shared" si="3"/>
        <v>-0.3887983014250368</v>
      </c>
    </row>
    <row r="18" spans="1:21" x14ac:dyDescent="0.25">
      <c r="A18">
        <v>31029</v>
      </c>
      <c r="B18" s="4" t="s">
        <v>6</v>
      </c>
      <c r="C18" s="15">
        <v>10</v>
      </c>
      <c r="D18" s="16">
        <v>2991.4</v>
      </c>
      <c r="E18" s="17">
        <v>0</v>
      </c>
      <c r="F18">
        <v>0</v>
      </c>
      <c r="G18" s="1" t="e">
        <f t="shared" si="1"/>
        <v>#N/A</v>
      </c>
      <c r="H18" s="3">
        <v>-8.9716000000000005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R18" s="5">
        <f t="shared" si="0"/>
        <v>-8.9716000000000005</v>
      </c>
      <c r="T18" s="10">
        <f t="shared" si="2"/>
        <v>0</v>
      </c>
      <c r="U18" s="11">
        <f t="shared" si="3"/>
        <v>-0.37980275919214412</v>
      </c>
    </row>
    <row r="19" spans="1:21" x14ac:dyDescent="0.25">
      <c r="A19">
        <v>31029</v>
      </c>
      <c r="B19" s="4" t="s">
        <v>6</v>
      </c>
      <c r="C19" s="15">
        <v>11</v>
      </c>
      <c r="D19" s="16">
        <v>3038</v>
      </c>
      <c r="E19" s="17">
        <v>0</v>
      </c>
      <c r="F19">
        <v>0</v>
      </c>
      <c r="G19" s="1" t="e">
        <f t="shared" si="1"/>
        <v>#N/A</v>
      </c>
      <c r="H19" s="3">
        <v>-8.9725000000000001</v>
      </c>
      <c r="J19" s="6">
        <v>0</v>
      </c>
      <c r="K19" s="6">
        <v>0</v>
      </c>
      <c r="L19" s="6">
        <v>0.9</v>
      </c>
      <c r="M19" s="6">
        <v>0.1</v>
      </c>
      <c r="N19" s="6">
        <v>0</v>
      </c>
      <c r="O19" s="6">
        <v>0</v>
      </c>
      <c r="P19" s="6">
        <v>0</v>
      </c>
      <c r="R19" s="5">
        <f t="shared" si="0"/>
        <v>-8.9725000000000001</v>
      </c>
      <c r="T19" s="10">
        <f t="shared" si="2"/>
        <v>0</v>
      </c>
      <c r="U19" s="11">
        <f t="shared" si="3"/>
        <v>-0.38537233164635543</v>
      </c>
    </row>
    <row r="20" spans="1:21" x14ac:dyDescent="0.25">
      <c r="A20">
        <v>31029</v>
      </c>
      <c r="B20" s="4" t="s">
        <v>6</v>
      </c>
      <c r="C20" s="15">
        <v>12</v>
      </c>
      <c r="D20" s="16">
        <v>3072.8</v>
      </c>
      <c r="E20" s="17">
        <v>0</v>
      </c>
      <c r="F20">
        <v>0</v>
      </c>
      <c r="G20" s="1" t="e">
        <f t="shared" si="1"/>
        <v>#N/A</v>
      </c>
      <c r="H20" s="3">
        <v>-8.9352999999999998</v>
      </c>
      <c r="J20" s="6">
        <v>0</v>
      </c>
      <c r="K20" s="6">
        <v>0</v>
      </c>
      <c r="L20" s="6">
        <v>0.8</v>
      </c>
      <c r="M20" s="6">
        <v>0.2</v>
      </c>
      <c r="N20" s="6">
        <v>0</v>
      </c>
      <c r="O20" s="6">
        <v>0</v>
      </c>
      <c r="P20" s="6">
        <v>0</v>
      </c>
      <c r="R20" s="5">
        <f t="shared" si="0"/>
        <v>-8.9352999999999998</v>
      </c>
      <c r="T20" s="10">
        <f t="shared" si="2"/>
        <v>0</v>
      </c>
      <c r="U20" s="11">
        <f t="shared" si="3"/>
        <v>-0.40455987832540419</v>
      </c>
    </row>
    <row r="21" spans="1:21" x14ac:dyDescent="0.25">
      <c r="A21">
        <v>31029</v>
      </c>
      <c r="B21" s="4" t="s">
        <v>6</v>
      </c>
      <c r="C21" s="15">
        <v>13</v>
      </c>
      <c r="D21" s="16">
        <v>3193.9</v>
      </c>
      <c r="E21" s="17">
        <v>0</v>
      </c>
      <c r="F21">
        <v>0</v>
      </c>
      <c r="G21" s="1" t="e">
        <f t="shared" si="1"/>
        <v>#N/A</v>
      </c>
      <c r="H21" s="3">
        <v>-8.8043999999999993</v>
      </c>
      <c r="J21" s="6">
        <v>0</v>
      </c>
      <c r="K21" s="6">
        <v>0</v>
      </c>
      <c r="L21" s="6">
        <v>0.7</v>
      </c>
      <c r="M21" s="6">
        <v>0.3</v>
      </c>
      <c r="N21" s="6">
        <v>0</v>
      </c>
      <c r="O21" s="6">
        <v>0</v>
      </c>
      <c r="P21" s="6">
        <v>0</v>
      </c>
      <c r="R21" s="5">
        <f t="shared" si="0"/>
        <v>-8.8043999999999993</v>
      </c>
      <c r="T21" s="10">
        <f t="shared" si="2"/>
        <v>0</v>
      </c>
      <c r="U21" s="11">
        <f t="shared" si="3"/>
        <v>-0.47931274590562306</v>
      </c>
    </row>
    <row r="22" spans="1:21" x14ac:dyDescent="0.25">
      <c r="A22">
        <v>31029</v>
      </c>
      <c r="B22" s="4" t="s">
        <v>6</v>
      </c>
      <c r="C22" s="15">
        <v>14</v>
      </c>
      <c r="D22" s="16">
        <v>3302.5</v>
      </c>
      <c r="E22" s="17">
        <v>0</v>
      </c>
      <c r="F22">
        <v>0</v>
      </c>
      <c r="G22" s="1" t="e">
        <f t="shared" si="1"/>
        <v>#N/A</v>
      </c>
      <c r="H22" s="3">
        <v>-8.6243999999999996</v>
      </c>
      <c r="J22" s="6">
        <v>0</v>
      </c>
      <c r="K22" s="6">
        <v>0</v>
      </c>
      <c r="L22" s="6">
        <v>0.6</v>
      </c>
      <c r="M22" s="6">
        <v>0.4</v>
      </c>
      <c r="N22" s="6">
        <v>0</v>
      </c>
      <c r="O22" s="6">
        <v>0</v>
      </c>
      <c r="P22" s="6">
        <v>0</v>
      </c>
      <c r="R22" s="5">
        <f t="shared" si="0"/>
        <v>-8.6243999999999996</v>
      </c>
      <c r="T22" s="10">
        <f t="shared" si="2"/>
        <v>0</v>
      </c>
      <c r="U22" s="11">
        <f t="shared" si="3"/>
        <v>-0.5933534837267801</v>
      </c>
    </row>
    <row r="23" spans="1:21" x14ac:dyDescent="0.25">
      <c r="A23">
        <v>31029</v>
      </c>
      <c r="B23" s="4" t="s">
        <v>6</v>
      </c>
      <c r="C23" s="15">
        <v>15</v>
      </c>
      <c r="D23" s="16">
        <v>3315.5</v>
      </c>
      <c r="E23" s="17">
        <v>1</v>
      </c>
      <c r="F23">
        <v>2.8871391076115498E-4</v>
      </c>
      <c r="G23" s="1">
        <f t="shared" si="1"/>
        <v>-8.1501000000000001</v>
      </c>
      <c r="H23" s="3">
        <v>-8.4124999999999996</v>
      </c>
      <c r="J23" s="6">
        <v>0</v>
      </c>
      <c r="K23" s="6">
        <v>0</v>
      </c>
      <c r="L23" s="6">
        <v>0.5</v>
      </c>
      <c r="M23" s="6">
        <v>0.5</v>
      </c>
      <c r="N23" s="6">
        <v>0</v>
      </c>
      <c r="O23" s="6">
        <v>0</v>
      </c>
      <c r="P23" s="6">
        <v>0</v>
      </c>
      <c r="R23" s="5">
        <f t="shared" si="0"/>
        <v>-8.4124999999999996</v>
      </c>
      <c r="T23" s="10">
        <f t="shared" si="2"/>
        <v>-8.4124999999999996</v>
      </c>
      <c r="U23" s="11">
        <f t="shared" si="3"/>
        <v>-0.73628627212106257</v>
      </c>
    </row>
    <row r="24" spans="1:21" x14ac:dyDescent="0.25">
      <c r="A24">
        <v>31029</v>
      </c>
      <c r="B24" s="4" t="s">
        <v>6</v>
      </c>
      <c r="C24" s="15">
        <v>16</v>
      </c>
      <c r="D24" s="16">
        <v>3272.8</v>
      </c>
      <c r="E24" s="17">
        <v>3</v>
      </c>
      <c r="F24">
        <v>9.3808630393996204E-4</v>
      </c>
      <c r="G24" s="1">
        <f t="shared" si="1"/>
        <v>-6.9717000000000002</v>
      </c>
      <c r="H24" s="3">
        <v>-8.2370999999999999</v>
      </c>
      <c r="J24" s="6">
        <v>0</v>
      </c>
      <c r="K24" s="6">
        <v>0</v>
      </c>
      <c r="L24" s="6">
        <v>0.4</v>
      </c>
      <c r="M24" s="6">
        <v>0.6</v>
      </c>
      <c r="N24" s="6">
        <v>0</v>
      </c>
      <c r="O24" s="6">
        <v>0</v>
      </c>
      <c r="P24" s="6">
        <v>0</v>
      </c>
      <c r="R24" s="5">
        <f t="shared" si="0"/>
        <v>-8.2370999999999999</v>
      </c>
      <c r="T24" s="10">
        <f t="shared" si="2"/>
        <v>-24.711300000000001</v>
      </c>
      <c r="U24" s="11">
        <f t="shared" si="3"/>
        <v>-0.86614856381394922</v>
      </c>
    </row>
    <row r="25" spans="1:21" x14ac:dyDescent="0.25">
      <c r="A25">
        <v>31029</v>
      </c>
      <c r="B25" s="4" t="s">
        <v>6</v>
      </c>
      <c r="C25" s="15">
        <v>17</v>
      </c>
      <c r="D25" s="16">
        <v>3182.7</v>
      </c>
      <c r="E25" s="17">
        <v>0</v>
      </c>
      <c r="F25">
        <v>0</v>
      </c>
      <c r="G25" s="1" t="e">
        <f t="shared" si="1"/>
        <v>#N/A</v>
      </c>
      <c r="H25" s="3">
        <v>-8.0839999999999996</v>
      </c>
      <c r="J25" s="6">
        <v>0</v>
      </c>
      <c r="K25" s="6">
        <v>0</v>
      </c>
      <c r="L25" s="6">
        <v>0.3</v>
      </c>
      <c r="M25" s="6">
        <v>0.7</v>
      </c>
      <c r="N25" s="6">
        <v>0</v>
      </c>
      <c r="O25" s="6">
        <v>0</v>
      </c>
      <c r="P25" s="6">
        <v>0</v>
      </c>
      <c r="R25" s="5">
        <f t="shared" si="0"/>
        <v>-8.0839999999999996</v>
      </c>
      <c r="T25" s="10">
        <f t="shared" si="2"/>
        <v>0</v>
      </c>
      <c r="U25" s="11">
        <f t="shared" si="3"/>
        <v>-0.9816555186267345</v>
      </c>
    </row>
    <row r="26" spans="1:21" x14ac:dyDescent="0.25">
      <c r="A26">
        <v>31029</v>
      </c>
      <c r="B26" s="4" t="s">
        <v>6</v>
      </c>
      <c r="C26" s="15">
        <v>18</v>
      </c>
      <c r="D26" s="16">
        <v>3165.3</v>
      </c>
      <c r="E26" s="17">
        <v>1</v>
      </c>
      <c r="F26">
        <v>3.2101167315175098E-4</v>
      </c>
      <c r="G26" s="1">
        <f t="shared" si="1"/>
        <v>-8.0440000000000005</v>
      </c>
      <c r="H26" s="3">
        <v>-7.9725999999999999</v>
      </c>
      <c r="J26" s="6">
        <v>0</v>
      </c>
      <c r="K26" s="6">
        <v>0</v>
      </c>
      <c r="L26" s="6">
        <v>0.2</v>
      </c>
      <c r="M26" s="6">
        <v>0.8</v>
      </c>
      <c r="N26" s="6">
        <v>0</v>
      </c>
      <c r="O26" s="6">
        <v>0</v>
      </c>
      <c r="P26" s="6">
        <v>0</v>
      </c>
      <c r="R26" s="5">
        <f t="shared" si="0"/>
        <v>-7.9725999999999999</v>
      </c>
      <c r="T26" s="10">
        <f t="shared" si="2"/>
        <v>-7.9725999999999999</v>
      </c>
      <c r="U26" s="11">
        <f t="shared" si="3"/>
        <v>-1.0913365271635558</v>
      </c>
    </row>
    <row r="27" spans="1:21" x14ac:dyDescent="0.25">
      <c r="A27">
        <v>31029</v>
      </c>
      <c r="B27" s="4" t="s">
        <v>6</v>
      </c>
      <c r="C27" s="15">
        <v>19</v>
      </c>
      <c r="D27" s="16">
        <v>3183</v>
      </c>
      <c r="E27" s="17">
        <v>0</v>
      </c>
      <c r="F27">
        <v>0</v>
      </c>
      <c r="G27" s="1" t="e">
        <f t="shared" si="1"/>
        <v>#N/A</v>
      </c>
      <c r="H27" s="3">
        <v>-7.9207999999999998</v>
      </c>
      <c r="J27" s="6">
        <v>0</v>
      </c>
      <c r="K27" s="6">
        <v>0</v>
      </c>
      <c r="L27" s="6">
        <v>0.1</v>
      </c>
      <c r="M27" s="6">
        <v>0.9</v>
      </c>
      <c r="N27" s="6">
        <v>0</v>
      </c>
      <c r="O27" s="6">
        <v>0</v>
      </c>
      <c r="P27" s="6">
        <v>0</v>
      </c>
      <c r="R27" s="5">
        <f t="shared" si="0"/>
        <v>-7.9207999999999998</v>
      </c>
      <c r="T27" s="10">
        <f t="shared" si="2"/>
        <v>0</v>
      </c>
      <c r="U27" s="11">
        <f t="shared" si="3"/>
        <v>-1.1557846075979377</v>
      </c>
    </row>
    <row r="28" spans="1:21" x14ac:dyDescent="0.25">
      <c r="A28">
        <v>31029</v>
      </c>
      <c r="B28" s="4" t="s">
        <v>6</v>
      </c>
      <c r="C28" s="15">
        <v>20</v>
      </c>
      <c r="D28" s="16">
        <v>3232.3</v>
      </c>
      <c r="E28" s="17">
        <v>4</v>
      </c>
      <c r="F28">
        <v>1.21572212065814E-3</v>
      </c>
      <c r="G28" s="1">
        <f t="shared" si="1"/>
        <v>-6.7123999999999997</v>
      </c>
      <c r="H28" s="3">
        <v>-7.9234999999999998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R28" s="5">
        <f t="shared" si="0"/>
        <v>-7.9234999999999998</v>
      </c>
      <c r="T28" s="10">
        <f t="shared" si="2"/>
        <v>-31.693999999999999</v>
      </c>
      <c r="U28" s="11">
        <f t="shared" si="3"/>
        <v>-1.170521337434058</v>
      </c>
    </row>
    <row r="29" spans="1:21" x14ac:dyDescent="0.25">
      <c r="A29">
        <v>31029</v>
      </c>
      <c r="B29" s="4" t="s">
        <v>6</v>
      </c>
      <c r="C29" s="15">
        <v>21</v>
      </c>
      <c r="D29" s="16">
        <v>3259.5</v>
      </c>
      <c r="E29" s="17">
        <v>3</v>
      </c>
      <c r="F29">
        <v>9.2336103416435801E-4</v>
      </c>
      <c r="G29" s="1">
        <f t="shared" si="1"/>
        <v>-6.9874999999999998</v>
      </c>
      <c r="H29" s="3">
        <v>-7.9241999999999999</v>
      </c>
      <c r="J29" s="6">
        <v>0</v>
      </c>
      <c r="K29" s="6">
        <v>0</v>
      </c>
      <c r="L29" s="6">
        <v>0</v>
      </c>
      <c r="M29" s="6">
        <v>0.95</v>
      </c>
      <c r="N29" s="6">
        <v>0.05</v>
      </c>
      <c r="O29" s="6">
        <v>0</v>
      </c>
      <c r="P29" s="6">
        <v>0</v>
      </c>
      <c r="R29" s="5">
        <f t="shared" si="0"/>
        <v>-7.9241999999999999</v>
      </c>
      <c r="T29" s="10">
        <f t="shared" si="2"/>
        <v>-23.772600000000001</v>
      </c>
      <c r="U29" s="11">
        <f t="shared" si="3"/>
        <v>-1.1795453744673103</v>
      </c>
    </row>
    <row r="30" spans="1:21" x14ac:dyDescent="0.25">
      <c r="A30">
        <v>31029</v>
      </c>
      <c r="B30" s="4" t="s">
        <v>6</v>
      </c>
      <c r="C30" s="15">
        <v>22</v>
      </c>
      <c r="D30" s="16">
        <v>3221.7</v>
      </c>
      <c r="E30" s="17">
        <v>2</v>
      </c>
      <c r="F30">
        <v>6.1187214611872103E-4</v>
      </c>
      <c r="G30" s="1">
        <f t="shared" si="1"/>
        <v>-7.399</v>
      </c>
      <c r="H30" s="3">
        <v>-7.9291999999999998</v>
      </c>
      <c r="J30" s="6">
        <v>0</v>
      </c>
      <c r="K30" s="6">
        <v>0</v>
      </c>
      <c r="L30" s="6">
        <v>0</v>
      </c>
      <c r="M30" s="6">
        <v>0.9</v>
      </c>
      <c r="N30" s="6">
        <v>0.1</v>
      </c>
      <c r="O30" s="6">
        <v>0</v>
      </c>
      <c r="P30" s="6">
        <v>0</v>
      </c>
      <c r="R30" s="5">
        <f t="shared" si="0"/>
        <v>-7.9291999999999998</v>
      </c>
      <c r="T30" s="10">
        <f t="shared" si="2"/>
        <v>-15.8584</v>
      </c>
      <c r="U30" s="11">
        <f t="shared" si="3"/>
        <v>-1.1600515566659428</v>
      </c>
    </row>
    <row r="31" spans="1:21" x14ac:dyDescent="0.25">
      <c r="A31">
        <v>31029</v>
      </c>
      <c r="B31" s="4" t="s">
        <v>6</v>
      </c>
      <c r="C31" s="15">
        <v>23</v>
      </c>
      <c r="D31" s="16">
        <v>3178</v>
      </c>
      <c r="E31" s="17">
        <v>2</v>
      </c>
      <c r="F31">
        <v>6.4176245210728004E-4</v>
      </c>
      <c r="G31" s="1">
        <f t="shared" si="1"/>
        <v>-7.3513000000000002</v>
      </c>
      <c r="H31" s="3">
        <v>-7.9345999999999997</v>
      </c>
      <c r="J31" s="6">
        <v>0</v>
      </c>
      <c r="K31" s="6">
        <v>0</v>
      </c>
      <c r="L31" s="6">
        <v>0</v>
      </c>
      <c r="M31" s="6">
        <v>0.85</v>
      </c>
      <c r="N31" s="6">
        <v>0.15</v>
      </c>
      <c r="O31" s="6">
        <v>0</v>
      </c>
      <c r="P31" s="6">
        <v>0</v>
      </c>
      <c r="R31" s="5">
        <f t="shared" si="0"/>
        <v>-7.9345999999999997</v>
      </c>
      <c r="T31" s="10">
        <f t="shared" si="2"/>
        <v>-15.869199999999999</v>
      </c>
      <c r="U31" s="11">
        <f t="shared" si="3"/>
        <v>-1.1381536533369325</v>
      </c>
    </row>
    <row r="32" spans="1:21" x14ac:dyDescent="0.25">
      <c r="A32">
        <v>31029</v>
      </c>
      <c r="B32" s="4" t="s">
        <v>6</v>
      </c>
      <c r="C32" s="15">
        <v>24</v>
      </c>
      <c r="D32" s="16">
        <v>3077.6</v>
      </c>
      <c r="E32" s="17">
        <v>2</v>
      </c>
      <c r="F32">
        <v>6.3267233238904601E-4</v>
      </c>
      <c r="G32" s="1">
        <f t="shared" si="1"/>
        <v>-7.3655999999999997</v>
      </c>
      <c r="H32" s="3">
        <v>-7.9109999999999996</v>
      </c>
      <c r="J32" s="6">
        <v>0</v>
      </c>
      <c r="K32" s="6">
        <v>0</v>
      </c>
      <c r="L32" s="6">
        <v>0</v>
      </c>
      <c r="M32" s="6">
        <v>0.8</v>
      </c>
      <c r="N32" s="6">
        <v>0.2</v>
      </c>
      <c r="O32" s="6">
        <v>0</v>
      </c>
      <c r="P32" s="6">
        <v>0</v>
      </c>
      <c r="R32" s="5">
        <f t="shared" si="0"/>
        <v>-7.9109999999999996</v>
      </c>
      <c r="T32" s="10">
        <f t="shared" si="2"/>
        <v>-15.821999999999999</v>
      </c>
      <c r="U32" s="11">
        <f t="shared" si="3"/>
        <v>-1.128518094697597</v>
      </c>
    </row>
    <row r="33" spans="1:21" x14ac:dyDescent="0.25">
      <c r="A33">
        <v>31029</v>
      </c>
      <c r="B33" s="4" t="s">
        <v>6</v>
      </c>
      <c r="C33" s="15">
        <v>25</v>
      </c>
      <c r="D33" s="16">
        <v>3028.8</v>
      </c>
      <c r="E33" s="17">
        <v>3</v>
      </c>
      <c r="F33">
        <v>1.0277492291880801E-3</v>
      </c>
      <c r="G33" s="1">
        <f t="shared" si="1"/>
        <v>-6.8803999999999998</v>
      </c>
      <c r="H33" s="3">
        <v>-7.8563000000000001</v>
      </c>
      <c r="J33" s="6">
        <v>0</v>
      </c>
      <c r="K33" s="6">
        <v>0</v>
      </c>
      <c r="L33" s="6">
        <v>0</v>
      </c>
      <c r="M33" s="6">
        <v>0.75</v>
      </c>
      <c r="N33" s="6">
        <v>0.25</v>
      </c>
      <c r="O33" s="6">
        <v>0</v>
      </c>
      <c r="P33" s="6">
        <v>0</v>
      </c>
      <c r="R33" s="5">
        <f t="shared" si="0"/>
        <v>-7.8563000000000001</v>
      </c>
      <c r="T33" s="10">
        <f t="shared" si="2"/>
        <v>-23.568899999999999</v>
      </c>
      <c r="U33" s="11">
        <f t="shared" si="3"/>
        <v>-1.173067110168998</v>
      </c>
    </row>
    <row r="34" spans="1:21" x14ac:dyDescent="0.25">
      <c r="A34">
        <v>31029</v>
      </c>
      <c r="B34" s="4" t="s">
        <v>6</v>
      </c>
      <c r="C34" s="15">
        <v>26</v>
      </c>
      <c r="D34" s="16">
        <v>3030.1</v>
      </c>
      <c r="E34" s="17">
        <v>3</v>
      </c>
      <c r="F34">
        <v>1.0010010010009999E-3</v>
      </c>
      <c r="G34" s="1">
        <f t="shared" si="1"/>
        <v>-6.9067999999999996</v>
      </c>
      <c r="H34" s="3">
        <v>-7.8009000000000004</v>
      </c>
      <c r="J34" s="6">
        <v>0</v>
      </c>
      <c r="K34" s="6">
        <v>0</v>
      </c>
      <c r="L34" s="6">
        <v>0</v>
      </c>
      <c r="M34" s="6">
        <v>0.7</v>
      </c>
      <c r="N34" s="6">
        <v>0.3</v>
      </c>
      <c r="O34" s="6">
        <v>0</v>
      </c>
      <c r="P34" s="6">
        <v>0</v>
      </c>
      <c r="R34" s="5">
        <f t="shared" si="0"/>
        <v>-7.8009000000000004</v>
      </c>
      <c r="T34" s="10">
        <f t="shared" si="2"/>
        <v>-23.402700000000003</v>
      </c>
      <c r="U34" s="11">
        <f t="shared" si="3"/>
        <v>-1.2404210783148861</v>
      </c>
    </row>
    <row r="35" spans="1:21" x14ac:dyDescent="0.25">
      <c r="A35">
        <v>31029</v>
      </c>
      <c r="B35" s="4" t="s">
        <v>6</v>
      </c>
      <c r="C35" s="15">
        <v>27</v>
      </c>
      <c r="D35" s="16">
        <v>3153.1</v>
      </c>
      <c r="E35" s="17">
        <v>0</v>
      </c>
      <c r="F35">
        <v>0</v>
      </c>
      <c r="G35" s="1" t="e">
        <f t="shared" si="1"/>
        <v>#N/A</v>
      </c>
      <c r="H35" s="3">
        <v>-7.7771999999999997</v>
      </c>
      <c r="J35" s="6">
        <v>0</v>
      </c>
      <c r="K35" s="6">
        <v>0</v>
      </c>
      <c r="L35" s="6">
        <v>0</v>
      </c>
      <c r="M35" s="6">
        <v>0.65</v>
      </c>
      <c r="N35" s="6">
        <v>0.35</v>
      </c>
      <c r="O35" s="6">
        <v>0</v>
      </c>
      <c r="P35" s="6">
        <v>0</v>
      </c>
      <c r="R35" s="5">
        <f t="shared" si="0"/>
        <v>-7.7771999999999997</v>
      </c>
      <c r="T35" s="10">
        <f t="shared" si="2"/>
        <v>0</v>
      </c>
      <c r="U35" s="11">
        <f t="shared" si="3"/>
        <v>-1.3217298550113714</v>
      </c>
    </row>
    <row r="36" spans="1:21" x14ac:dyDescent="0.25">
      <c r="A36">
        <v>31029</v>
      </c>
      <c r="B36" s="4" t="s">
        <v>6</v>
      </c>
      <c r="C36" s="15">
        <v>28</v>
      </c>
      <c r="D36" s="16">
        <v>3223.5</v>
      </c>
      <c r="E36" s="17">
        <v>2</v>
      </c>
      <c r="F36">
        <v>5.8303886925795102E-4</v>
      </c>
      <c r="G36" s="1">
        <f t="shared" si="1"/>
        <v>-7.4473000000000003</v>
      </c>
      <c r="H36" s="3">
        <v>-7.7247000000000003</v>
      </c>
      <c r="J36" s="6">
        <v>0</v>
      </c>
      <c r="K36" s="6">
        <v>0</v>
      </c>
      <c r="L36" s="6">
        <v>0</v>
      </c>
      <c r="M36" s="6">
        <v>0.6</v>
      </c>
      <c r="N36" s="6">
        <v>0.4</v>
      </c>
      <c r="O36" s="6">
        <v>0</v>
      </c>
      <c r="P36" s="6">
        <v>0</v>
      </c>
      <c r="R36" s="5">
        <f t="shared" si="0"/>
        <v>-7.7247000000000003</v>
      </c>
      <c r="T36" s="10">
        <f t="shared" si="2"/>
        <v>-15.449400000000001</v>
      </c>
      <c r="U36" s="11">
        <f t="shared" si="3"/>
        <v>-1.4240757470820504</v>
      </c>
    </row>
    <row r="37" spans="1:21" x14ac:dyDescent="0.25">
      <c r="A37">
        <v>31029</v>
      </c>
      <c r="B37" s="4" t="s">
        <v>6</v>
      </c>
      <c r="C37" s="15">
        <v>29</v>
      </c>
      <c r="D37" s="16">
        <v>3313.3</v>
      </c>
      <c r="E37" s="17">
        <v>2</v>
      </c>
      <c r="F37">
        <v>6.4299424184260999E-4</v>
      </c>
      <c r="G37" s="1">
        <f t="shared" si="1"/>
        <v>-7.3494000000000002</v>
      </c>
      <c r="H37" s="3">
        <v>-7.6466000000000003</v>
      </c>
      <c r="J37" s="6">
        <v>0</v>
      </c>
      <c r="K37" s="6">
        <v>0</v>
      </c>
      <c r="L37" s="6">
        <v>0</v>
      </c>
      <c r="M37" s="6">
        <v>0.55000000000000004</v>
      </c>
      <c r="N37" s="6">
        <v>0.45</v>
      </c>
      <c r="O37" s="6">
        <v>0</v>
      </c>
      <c r="P37" s="6">
        <v>0</v>
      </c>
      <c r="R37" s="5">
        <f t="shared" si="0"/>
        <v>-7.6466000000000003</v>
      </c>
      <c r="T37" s="10">
        <f t="shared" si="2"/>
        <v>-15.293200000000001</v>
      </c>
      <c r="U37" s="11">
        <f t="shared" si="3"/>
        <v>-1.582648881534767</v>
      </c>
    </row>
    <row r="38" spans="1:21" x14ac:dyDescent="0.25">
      <c r="A38">
        <v>31029</v>
      </c>
      <c r="B38" s="4" t="s">
        <v>6</v>
      </c>
      <c r="C38" s="15">
        <v>30</v>
      </c>
      <c r="D38" s="16">
        <v>3246.7</v>
      </c>
      <c r="E38" s="17">
        <v>7</v>
      </c>
      <c r="F38">
        <v>1.98975234842015E-3</v>
      </c>
      <c r="G38" s="1">
        <f t="shared" si="1"/>
        <v>-6.2196999999999996</v>
      </c>
      <c r="H38" s="3">
        <v>-7.5585000000000004</v>
      </c>
      <c r="J38" s="6">
        <v>0</v>
      </c>
      <c r="K38" s="6">
        <v>0</v>
      </c>
      <c r="L38" s="6">
        <v>0</v>
      </c>
      <c r="M38" s="6">
        <v>0.5</v>
      </c>
      <c r="N38" s="6">
        <v>0.5</v>
      </c>
      <c r="O38" s="6">
        <v>0</v>
      </c>
      <c r="P38" s="6">
        <v>0</v>
      </c>
      <c r="R38" s="5">
        <f t="shared" si="0"/>
        <v>-7.5585000000000004</v>
      </c>
      <c r="T38" s="10">
        <f t="shared" si="2"/>
        <v>-52.909500000000001</v>
      </c>
      <c r="U38" s="11">
        <f t="shared" si="3"/>
        <v>-1.6936642462709275</v>
      </c>
    </row>
    <row r="39" spans="1:21" x14ac:dyDescent="0.25">
      <c r="A39">
        <v>31029</v>
      </c>
      <c r="B39" s="4" t="s">
        <v>6</v>
      </c>
      <c r="C39" s="15">
        <v>31</v>
      </c>
      <c r="D39" s="16">
        <v>3217.3</v>
      </c>
      <c r="E39" s="17">
        <v>4</v>
      </c>
      <c r="F39">
        <v>1.30392156862745E-3</v>
      </c>
      <c r="G39" s="1">
        <f t="shared" si="1"/>
        <v>-6.6424000000000003</v>
      </c>
      <c r="H39" s="3">
        <v>-7.5034999999999998</v>
      </c>
      <c r="J39" s="6">
        <v>0</v>
      </c>
      <c r="K39" s="6">
        <v>0</v>
      </c>
      <c r="L39" s="6">
        <v>0</v>
      </c>
      <c r="M39" s="6">
        <v>0.45</v>
      </c>
      <c r="N39" s="6">
        <v>0.55000000000000004</v>
      </c>
      <c r="O39" s="6">
        <v>0</v>
      </c>
      <c r="P39" s="6">
        <v>0</v>
      </c>
      <c r="R39" s="5">
        <f t="shared" si="0"/>
        <v>-7.5034999999999998</v>
      </c>
      <c r="T39" s="10">
        <f t="shared" si="2"/>
        <v>-30.013999999999999</v>
      </c>
      <c r="U39" s="11">
        <f t="shared" si="3"/>
        <v>-1.7732211962277633</v>
      </c>
    </row>
    <row r="40" spans="1:21" x14ac:dyDescent="0.25">
      <c r="A40">
        <v>31029</v>
      </c>
      <c r="B40" s="4" t="s">
        <v>6</v>
      </c>
      <c r="C40" s="15">
        <v>32</v>
      </c>
      <c r="D40" s="16">
        <v>3051.5</v>
      </c>
      <c r="E40" s="17">
        <v>4</v>
      </c>
      <c r="F40">
        <v>1.2453183520599301E-3</v>
      </c>
      <c r="G40" s="1">
        <f t="shared" si="1"/>
        <v>-6.6883999999999997</v>
      </c>
      <c r="H40" s="3">
        <v>-7.4413999999999998</v>
      </c>
      <c r="J40" s="6">
        <v>0</v>
      </c>
      <c r="K40" s="6">
        <v>0</v>
      </c>
      <c r="L40" s="6">
        <v>0</v>
      </c>
      <c r="M40" s="6">
        <v>0.4</v>
      </c>
      <c r="N40" s="6">
        <v>0.6</v>
      </c>
      <c r="O40" s="6">
        <v>0</v>
      </c>
      <c r="P40" s="6">
        <v>0</v>
      </c>
      <c r="R40" s="5">
        <f t="shared" ref="R40:R71" si="4">H40+SUMPRODUCT(J40:P40,offsets)</f>
        <v>-7.4413999999999998</v>
      </c>
      <c r="T40" s="10">
        <f t="shared" si="2"/>
        <v>-29.765599999999999</v>
      </c>
      <c r="U40" s="11">
        <f t="shared" si="3"/>
        <v>-1.7895935946586197</v>
      </c>
    </row>
    <row r="41" spans="1:21" x14ac:dyDescent="0.25">
      <c r="A41">
        <v>31029</v>
      </c>
      <c r="B41" s="4" t="s">
        <v>6</v>
      </c>
      <c r="C41" s="15">
        <v>33</v>
      </c>
      <c r="D41" s="16">
        <v>2991.8</v>
      </c>
      <c r="E41" s="17">
        <v>5</v>
      </c>
      <c r="F41">
        <v>1.7560462670872801E-3</v>
      </c>
      <c r="G41" s="1">
        <f t="shared" si="1"/>
        <v>-6.3446999999999996</v>
      </c>
      <c r="H41" s="3">
        <v>-7.3672000000000004</v>
      </c>
      <c r="J41" s="6">
        <v>0</v>
      </c>
      <c r="K41" s="6">
        <v>0</v>
      </c>
      <c r="L41" s="6">
        <v>0</v>
      </c>
      <c r="M41" s="6">
        <v>0.35</v>
      </c>
      <c r="N41" s="6">
        <v>0.65</v>
      </c>
      <c r="O41" s="6">
        <v>0</v>
      </c>
      <c r="P41" s="6">
        <v>0</v>
      </c>
      <c r="R41" s="5">
        <f t="shared" si="4"/>
        <v>-7.3672000000000004</v>
      </c>
      <c r="T41" s="10">
        <f t="shared" si="2"/>
        <v>-36.835999999999999</v>
      </c>
      <c r="U41" s="11">
        <f t="shared" si="3"/>
        <v>-1.8897234430578176</v>
      </c>
    </row>
    <row r="42" spans="1:21" x14ac:dyDescent="0.25">
      <c r="A42">
        <v>31029</v>
      </c>
      <c r="B42" s="4" t="s">
        <v>6</v>
      </c>
      <c r="C42" s="15">
        <v>34</v>
      </c>
      <c r="D42" s="16">
        <v>2887.3</v>
      </c>
      <c r="E42" s="17">
        <v>3</v>
      </c>
      <c r="F42">
        <v>1.0080645161290301E-3</v>
      </c>
      <c r="G42" s="1">
        <f t="shared" si="1"/>
        <v>-6.8997000000000002</v>
      </c>
      <c r="H42" s="3">
        <v>-7.2641999999999998</v>
      </c>
      <c r="J42" s="6">
        <v>0</v>
      </c>
      <c r="K42" s="6">
        <v>0</v>
      </c>
      <c r="L42" s="6">
        <v>0</v>
      </c>
      <c r="M42" s="6">
        <v>0.3</v>
      </c>
      <c r="N42" s="6">
        <v>0.7</v>
      </c>
      <c r="O42" s="6">
        <v>0</v>
      </c>
      <c r="P42" s="6">
        <v>0</v>
      </c>
      <c r="R42" s="5">
        <f t="shared" si="4"/>
        <v>-7.2641999999999998</v>
      </c>
      <c r="T42" s="10">
        <f t="shared" si="2"/>
        <v>-21.7926</v>
      </c>
      <c r="U42" s="11">
        <f t="shared" si="3"/>
        <v>-2.0215753594137453</v>
      </c>
    </row>
    <row r="43" spans="1:21" x14ac:dyDescent="0.25">
      <c r="A43">
        <v>31029</v>
      </c>
      <c r="B43" s="4" t="s">
        <v>6</v>
      </c>
      <c r="C43" s="15">
        <v>35</v>
      </c>
      <c r="D43" s="16">
        <v>2810.4</v>
      </c>
      <c r="E43" s="17">
        <v>2</v>
      </c>
      <c r="F43">
        <v>7.0600632244467905E-4</v>
      </c>
      <c r="G43" s="1">
        <f t="shared" si="1"/>
        <v>-7.2558999999999996</v>
      </c>
      <c r="H43" s="3">
        <v>-7.1600999999999999</v>
      </c>
      <c r="J43" s="6">
        <v>0</v>
      </c>
      <c r="K43" s="6">
        <v>0</v>
      </c>
      <c r="L43" s="6">
        <v>0</v>
      </c>
      <c r="M43" s="6">
        <v>0.25</v>
      </c>
      <c r="N43" s="6">
        <v>0.75</v>
      </c>
      <c r="O43" s="6">
        <v>0</v>
      </c>
      <c r="P43" s="6">
        <v>0</v>
      </c>
      <c r="R43" s="5">
        <f t="shared" si="4"/>
        <v>-7.1600999999999999</v>
      </c>
      <c r="T43" s="10">
        <f t="shared" si="2"/>
        <v>-14.3202</v>
      </c>
      <c r="U43" s="11">
        <f t="shared" si="3"/>
        <v>-2.1836157438698618</v>
      </c>
    </row>
    <row r="44" spans="1:21" x14ac:dyDescent="0.25">
      <c r="A44">
        <v>31029</v>
      </c>
      <c r="B44" s="4" t="s">
        <v>6</v>
      </c>
      <c r="C44" s="15">
        <v>36</v>
      </c>
      <c r="D44" s="16">
        <v>2770.1</v>
      </c>
      <c r="E44" s="17">
        <v>5</v>
      </c>
      <c r="F44">
        <v>1.9151376146788999E-3</v>
      </c>
      <c r="G44" s="1">
        <f t="shared" si="1"/>
        <v>-6.258</v>
      </c>
      <c r="H44" s="3">
        <v>-7.0876999999999999</v>
      </c>
      <c r="J44" s="6">
        <v>0</v>
      </c>
      <c r="K44" s="6">
        <v>0</v>
      </c>
      <c r="L44" s="6">
        <v>0</v>
      </c>
      <c r="M44" s="6">
        <v>0.2</v>
      </c>
      <c r="N44" s="6">
        <v>0.8</v>
      </c>
      <c r="O44" s="6">
        <v>0</v>
      </c>
      <c r="P44" s="6">
        <v>0</v>
      </c>
      <c r="R44" s="5">
        <f t="shared" si="4"/>
        <v>-7.0876999999999999</v>
      </c>
      <c r="T44" s="10">
        <f t="shared" si="2"/>
        <v>-35.438499999999998</v>
      </c>
      <c r="U44" s="11">
        <f t="shared" si="3"/>
        <v>-2.3139099196801634</v>
      </c>
    </row>
    <row r="45" spans="1:21" x14ac:dyDescent="0.25">
      <c r="A45">
        <v>31029</v>
      </c>
      <c r="B45" s="4" t="s">
        <v>6</v>
      </c>
      <c r="C45" s="15">
        <v>37</v>
      </c>
      <c r="D45" s="16">
        <v>2791.6</v>
      </c>
      <c r="E45" s="17">
        <v>2</v>
      </c>
      <c r="F45">
        <v>7.1125265392781305E-4</v>
      </c>
      <c r="G45" s="1">
        <f t="shared" si="1"/>
        <v>-7.2484999999999999</v>
      </c>
      <c r="H45" s="3">
        <v>-7.0044000000000004</v>
      </c>
      <c r="J45" s="6">
        <v>0</v>
      </c>
      <c r="K45" s="6">
        <v>0</v>
      </c>
      <c r="L45" s="6">
        <v>0</v>
      </c>
      <c r="M45" s="6">
        <v>0.15</v>
      </c>
      <c r="N45" s="6">
        <v>0.85</v>
      </c>
      <c r="O45" s="6">
        <v>0</v>
      </c>
      <c r="P45" s="6">
        <v>0</v>
      </c>
      <c r="R45" s="5">
        <f t="shared" si="4"/>
        <v>-7.0044000000000004</v>
      </c>
      <c r="T45" s="10">
        <f t="shared" si="2"/>
        <v>-14.008800000000001</v>
      </c>
      <c r="U45" s="11">
        <f t="shared" si="3"/>
        <v>-2.5344336177845004</v>
      </c>
    </row>
    <row r="46" spans="1:21" x14ac:dyDescent="0.25">
      <c r="A46">
        <v>31029</v>
      </c>
      <c r="B46" s="4" t="s">
        <v>6</v>
      </c>
      <c r="C46" s="15">
        <v>38</v>
      </c>
      <c r="D46" s="16">
        <v>2851.9</v>
      </c>
      <c r="E46" s="17">
        <v>9</v>
      </c>
      <c r="F46">
        <v>3.1055900621118002E-3</v>
      </c>
      <c r="G46" s="1">
        <f t="shared" si="1"/>
        <v>-5.7746000000000004</v>
      </c>
      <c r="H46" s="3">
        <v>-6.9080000000000004</v>
      </c>
      <c r="J46" s="6">
        <v>0</v>
      </c>
      <c r="K46" s="6">
        <v>0</v>
      </c>
      <c r="L46" s="6">
        <v>0</v>
      </c>
      <c r="M46" s="6">
        <v>0.1</v>
      </c>
      <c r="N46" s="6">
        <v>0.9</v>
      </c>
      <c r="O46" s="6">
        <v>0</v>
      </c>
      <c r="P46" s="6">
        <v>0</v>
      </c>
      <c r="R46" s="5">
        <f t="shared" si="4"/>
        <v>-6.9080000000000004</v>
      </c>
      <c r="T46" s="10">
        <f t="shared" si="2"/>
        <v>-62.172000000000004</v>
      </c>
      <c r="U46" s="11">
        <f t="shared" si="3"/>
        <v>-2.8512021655200206</v>
      </c>
    </row>
    <row r="47" spans="1:21" x14ac:dyDescent="0.25">
      <c r="A47">
        <v>31029</v>
      </c>
      <c r="B47" s="4" t="s">
        <v>6</v>
      </c>
      <c r="C47" s="15">
        <v>39</v>
      </c>
      <c r="D47" s="16">
        <v>2878.9</v>
      </c>
      <c r="E47" s="17">
        <v>3</v>
      </c>
      <c r="F47">
        <v>1.0593220338983101E-3</v>
      </c>
      <c r="G47" s="1">
        <f t="shared" si="1"/>
        <v>-6.8501000000000003</v>
      </c>
      <c r="H47" s="3">
        <v>-6.8007</v>
      </c>
      <c r="J47" s="6">
        <v>0</v>
      </c>
      <c r="K47" s="6">
        <v>0</v>
      </c>
      <c r="L47" s="6">
        <v>0</v>
      </c>
      <c r="M47" s="6">
        <v>0.05</v>
      </c>
      <c r="N47" s="6">
        <v>0.95</v>
      </c>
      <c r="O47" s="6">
        <v>0</v>
      </c>
      <c r="P47" s="6">
        <v>0</v>
      </c>
      <c r="R47" s="5">
        <f t="shared" si="4"/>
        <v>-6.8007</v>
      </c>
      <c r="T47" s="10">
        <f t="shared" si="2"/>
        <v>-20.402100000000001</v>
      </c>
      <c r="U47" s="11">
        <f t="shared" si="3"/>
        <v>-3.2042035454355244</v>
      </c>
    </row>
    <row r="48" spans="1:21" x14ac:dyDescent="0.25">
      <c r="A48">
        <v>31029</v>
      </c>
      <c r="B48" s="4" t="s">
        <v>6</v>
      </c>
      <c r="C48" s="15">
        <v>40</v>
      </c>
      <c r="D48" s="16">
        <v>2877.1</v>
      </c>
      <c r="E48" s="17">
        <v>5</v>
      </c>
      <c r="F48">
        <v>1.7060637204522099E-3</v>
      </c>
      <c r="G48" s="1">
        <f t="shared" si="1"/>
        <v>-6.3735999999999997</v>
      </c>
      <c r="H48" s="3">
        <v>-6.7229000000000001</v>
      </c>
      <c r="J48" s="6">
        <v>0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0</v>
      </c>
      <c r="R48" s="5">
        <f t="shared" si="4"/>
        <v>-6.7229000000000001</v>
      </c>
      <c r="T48" s="10">
        <f t="shared" si="2"/>
        <v>-33.6145</v>
      </c>
      <c r="U48" s="11">
        <f t="shared" si="3"/>
        <v>-3.4612788180491765</v>
      </c>
    </row>
    <row r="49" spans="1:21" x14ac:dyDescent="0.25">
      <c r="A49">
        <v>31029</v>
      </c>
      <c r="B49" s="4" t="s">
        <v>6</v>
      </c>
      <c r="C49" s="15">
        <v>41</v>
      </c>
      <c r="D49" s="16">
        <v>2860.8</v>
      </c>
      <c r="E49" s="17">
        <v>8</v>
      </c>
      <c r="F49">
        <v>2.78996865203762E-3</v>
      </c>
      <c r="G49" s="1">
        <f t="shared" si="1"/>
        <v>-5.8817000000000004</v>
      </c>
      <c r="H49" s="3">
        <v>-6.6227</v>
      </c>
      <c r="J49" s="6">
        <v>0</v>
      </c>
      <c r="K49" s="6">
        <v>0</v>
      </c>
      <c r="L49" s="6">
        <v>0</v>
      </c>
      <c r="M49" s="6">
        <v>0</v>
      </c>
      <c r="N49" s="6">
        <v>0.9667</v>
      </c>
      <c r="O49" s="6">
        <v>3.3300000000000003E-2</v>
      </c>
      <c r="P49" s="6">
        <v>0</v>
      </c>
      <c r="R49" s="5">
        <f t="shared" si="4"/>
        <v>-6.6227</v>
      </c>
      <c r="T49" s="10">
        <f t="shared" si="2"/>
        <v>-52.9816</v>
      </c>
      <c r="U49" s="11">
        <f t="shared" si="3"/>
        <v>-3.8043935072380801</v>
      </c>
    </row>
    <row r="50" spans="1:21" x14ac:dyDescent="0.25">
      <c r="A50">
        <v>31029</v>
      </c>
      <c r="B50" s="4" t="s">
        <v>6</v>
      </c>
      <c r="C50" s="15">
        <v>42</v>
      </c>
      <c r="D50" s="16">
        <v>2746</v>
      </c>
      <c r="E50" s="17">
        <v>6</v>
      </c>
      <c r="F50">
        <v>2.0898641588296802E-3</v>
      </c>
      <c r="G50" s="1">
        <f t="shared" si="1"/>
        <v>-6.1707000000000001</v>
      </c>
      <c r="H50" s="3">
        <v>-6.5213000000000001</v>
      </c>
      <c r="J50" s="6">
        <v>0</v>
      </c>
      <c r="K50" s="6">
        <v>0</v>
      </c>
      <c r="L50" s="6">
        <v>0</v>
      </c>
      <c r="M50" s="6">
        <v>0</v>
      </c>
      <c r="N50" s="6">
        <v>0.93330000000000002</v>
      </c>
      <c r="O50" s="6">
        <v>6.6699999999999995E-2</v>
      </c>
      <c r="P50" s="6">
        <v>0</v>
      </c>
      <c r="R50" s="5">
        <f t="shared" si="4"/>
        <v>-6.5213000000000001</v>
      </c>
      <c r="T50" s="10">
        <f t="shared" si="2"/>
        <v>-39.127800000000001</v>
      </c>
      <c r="U50" s="11">
        <f t="shared" si="3"/>
        <v>-4.0414380690787794</v>
      </c>
    </row>
    <row r="51" spans="1:21" x14ac:dyDescent="0.25">
      <c r="A51">
        <v>31029</v>
      </c>
      <c r="B51" s="4" t="s">
        <v>6</v>
      </c>
      <c r="C51" s="15">
        <v>43</v>
      </c>
      <c r="D51" s="16">
        <v>2680.1</v>
      </c>
      <c r="E51" s="17">
        <v>9</v>
      </c>
      <c r="F51">
        <v>3.60144057623049E-3</v>
      </c>
      <c r="G51" s="1">
        <f t="shared" si="1"/>
        <v>-5.6264000000000003</v>
      </c>
      <c r="H51" s="3">
        <v>-6.4138999999999999</v>
      </c>
      <c r="J51" s="6">
        <v>0</v>
      </c>
      <c r="K51" s="6">
        <v>0</v>
      </c>
      <c r="L51" s="6">
        <v>0</v>
      </c>
      <c r="M51" s="6">
        <v>0</v>
      </c>
      <c r="N51" s="6">
        <v>0.9</v>
      </c>
      <c r="O51" s="6">
        <v>0.1</v>
      </c>
      <c r="P51" s="6">
        <v>0</v>
      </c>
      <c r="R51" s="5">
        <f t="shared" si="4"/>
        <v>-6.4138999999999999</v>
      </c>
      <c r="T51" s="10">
        <f t="shared" si="2"/>
        <v>-57.725099999999998</v>
      </c>
      <c r="U51" s="11">
        <f t="shared" si="3"/>
        <v>-4.3916692159521435</v>
      </c>
    </row>
    <row r="52" spans="1:21" x14ac:dyDescent="0.25">
      <c r="A52">
        <v>31029</v>
      </c>
      <c r="B52" s="4" t="s">
        <v>6</v>
      </c>
      <c r="C52" s="15">
        <v>44</v>
      </c>
      <c r="D52" s="16">
        <v>2668.4</v>
      </c>
      <c r="E52" s="17">
        <v>9</v>
      </c>
      <c r="F52">
        <v>3.37457817772778E-3</v>
      </c>
      <c r="G52" s="1">
        <f t="shared" si="1"/>
        <v>-5.6914999999999996</v>
      </c>
      <c r="H52" s="3">
        <v>-6.3197000000000001</v>
      </c>
      <c r="J52" s="6">
        <v>0</v>
      </c>
      <c r="K52" s="6">
        <v>0</v>
      </c>
      <c r="L52" s="6">
        <v>0</v>
      </c>
      <c r="M52" s="6">
        <v>0</v>
      </c>
      <c r="N52" s="6">
        <v>0.86670000000000003</v>
      </c>
      <c r="O52" s="6">
        <v>0.1333</v>
      </c>
      <c r="P52" s="6">
        <v>0</v>
      </c>
      <c r="R52" s="5">
        <f t="shared" si="4"/>
        <v>-6.3197000000000001</v>
      </c>
      <c r="T52" s="10">
        <f t="shared" si="2"/>
        <v>-56.877299999999998</v>
      </c>
      <c r="U52" s="11">
        <f t="shared" si="3"/>
        <v>-4.8044103589565497</v>
      </c>
    </row>
    <row r="53" spans="1:21" x14ac:dyDescent="0.25">
      <c r="A53">
        <v>31029</v>
      </c>
      <c r="B53" s="4" t="s">
        <v>6</v>
      </c>
      <c r="C53" s="15">
        <v>45</v>
      </c>
      <c r="D53" s="16">
        <v>2712.5</v>
      </c>
      <c r="E53" s="17">
        <v>2</v>
      </c>
      <c r="F53">
        <v>7.0739549839228305E-4</v>
      </c>
      <c r="G53" s="1">
        <f t="shared" si="1"/>
        <v>-7.2538999999999998</v>
      </c>
      <c r="H53" s="3">
        <v>-6.2298</v>
      </c>
      <c r="J53" s="6">
        <v>0</v>
      </c>
      <c r="K53" s="6">
        <v>0</v>
      </c>
      <c r="L53" s="6">
        <v>0</v>
      </c>
      <c r="M53" s="6">
        <v>0</v>
      </c>
      <c r="N53" s="6">
        <v>0.83330000000000004</v>
      </c>
      <c r="O53" s="6">
        <v>0.16669999999999999</v>
      </c>
      <c r="P53" s="6">
        <v>0</v>
      </c>
      <c r="R53" s="5">
        <f t="shared" si="4"/>
        <v>-6.2298</v>
      </c>
      <c r="T53" s="10">
        <f t="shared" si="2"/>
        <v>-12.4596</v>
      </c>
      <c r="U53" s="11">
        <f t="shared" si="3"/>
        <v>-5.3432068041390082</v>
      </c>
    </row>
    <row r="54" spans="1:21" x14ac:dyDescent="0.25">
      <c r="A54">
        <v>31029</v>
      </c>
      <c r="B54" s="4" t="s">
        <v>6</v>
      </c>
      <c r="C54" s="15">
        <v>46</v>
      </c>
      <c r="D54" s="16">
        <v>2682.3</v>
      </c>
      <c r="E54" s="17">
        <v>2</v>
      </c>
      <c r="F54">
        <v>7.3578595317725802E-4</v>
      </c>
      <c r="G54" s="1">
        <f t="shared" si="1"/>
        <v>-7.2145999999999999</v>
      </c>
      <c r="H54" s="3">
        <v>-6.1334999999999997</v>
      </c>
      <c r="J54" s="6">
        <v>0</v>
      </c>
      <c r="K54" s="6">
        <v>0</v>
      </c>
      <c r="L54" s="6">
        <v>0</v>
      </c>
      <c r="M54" s="6">
        <v>0</v>
      </c>
      <c r="N54" s="6">
        <v>0.8</v>
      </c>
      <c r="O54" s="6">
        <v>0.2</v>
      </c>
      <c r="P54" s="6">
        <v>0</v>
      </c>
      <c r="R54" s="5">
        <f t="shared" si="4"/>
        <v>-6.1334999999999997</v>
      </c>
      <c r="T54" s="10">
        <f t="shared" si="2"/>
        <v>-12.266999999999999</v>
      </c>
      <c r="U54" s="11">
        <f t="shared" si="3"/>
        <v>-5.8178449775943619</v>
      </c>
    </row>
    <row r="55" spans="1:21" x14ac:dyDescent="0.25">
      <c r="A55">
        <v>31029</v>
      </c>
      <c r="B55" s="4" t="s">
        <v>6</v>
      </c>
      <c r="C55" s="15">
        <v>47</v>
      </c>
      <c r="D55" s="16">
        <v>2545.6</v>
      </c>
      <c r="E55" s="17">
        <v>5</v>
      </c>
      <c r="F55">
        <v>1.88422247446084E-3</v>
      </c>
      <c r="G55" s="1">
        <f t="shared" si="1"/>
        <v>-6.2742000000000004</v>
      </c>
      <c r="H55" s="3">
        <v>-6.0364000000000004</v>
      </c>
      <c r="J55" s="6">
        <v>0</v>
      </c>
      <c r="K55" s="6">
        <v>0</v>
      </c>
      <c r="L55" s="6">
        <v>0</v>
      </c>
      <c r="M55" s="6">
        <v>0</v>
      </c>
      <c r="N55" s="6">
        <v>0.76670000000000005</v>
      </c>
      <c r="O55" s="6">
        <v>0.23330000000000001</v>
      </c>
      <c r="P55" s="6">
        <v>0</v>
      </c>
      <c r="R55" s="5">
        <f t="shared" si="4"/>
        <v>-6.0364000000000004</v>
      </c>
      <c r="T55" s="10">
        <f t="shared" si="2"/>
        <v>-30.182000000000002</v>
      </c>
      <c r="U55" s="11">
        <f t="shared" si="3"/>
        <v>-6.0843606895978262</v>
      </c>
    </row>
    <row r="56" spans="1:21" x14ac:dyDescent="0.25">
      <c r="A56">
        <v>31029</v>
      </c>
      <c r="B56" s="4" t="s">
        <v>6</v>
      </c>
      <c r="C56" s="15">
        <v>48</v>
      </c>
      <c r="D56" s="16">
        <v>2450.1999999999998</v>
      </c>
      <c r="E56" s="17">
        <v>18</v>
      </c>
      <c r="F56">
        <v>7.7792207792207798E-3</v>
      </c>
      <c r="G56" s="1">
        <f t="shared" si="1"/>
        <v>-4.8563000000000001</v>
      </c>
      <c r="H56" s="3">
        <v>-5.9340000000000002</v>
      </c>
      <c r="J56" s="6">
        <v>0</v>
      </c>
      <c r="K56" s="6">
        <v>0</v>
      </c>
      <c r="L56" s="6">
        <v>0</v>
      </c>
      <c r="M56" s="6">
        <v>0</v>
      </c>
      <c r="N56" s="6">
        <v>0.73329999999999995</v>
      </c>
      <c r="O56" s="6">
        <v>0.26669999999999999</v>
      </c>
      <c r="P56" s="6">
        <v>0</v>
      </c>
      <c r="R56" s="5">
        <f t="shared" si="4"/>
        <v>-5.9340000000000002</v>
      </c>
      <c r="T56" s="10">
        <f t="shared" si="2"/>
        <v>-106.812</v>
      </c>
      <c r="U56" s="11">
        <f t="shared" si="3"/>
        <v>-6.4878093597135607</v>
      </c>
    </row>
    <row r="57" spans="1:21" x14ac:dyDescent="0.25">
      <c r="A57">
        <v>31029</v>
      </c>
      <c r="B57" s="4" t="s">
        <v>6</v>
      </c>
      <c r="C57" s="15">
        <v>49</v>
      </c>
      <c r="D57" s="16">
        <v>2360.1999999999998</v>
      </c>
      <c r="E57" s="17">
        <v>8</v>
      </c>
      <c r="F57">
        <v>3.2922318125770699E-3</v>
      </c>
      <c r="G57" s="1">
        <f t="shared" si="1"/>
        <v>-5.7161999999999997</v>
      </c>
      <c r="H57" s="3">
        <v>-5.8394000000000004</v>
      </c>
      <c r="J57" s="6">
        <v>0</v>
      </c>
      <c r="K57" s="6">
        <v>0</v>
      </c>
      <c r="L57" s="6">
        <v>0</v>
      </c>
      <c r="M57" s="6">
        <v>0</v>
      </c>
      <c r="N57" s="6">
        <v>0.7</v>
      </c>
      <c r="O57" s="6">
        <v>0.3</v>
      </c>
      <c r="P57" s="6">
        <v>0</v>
      </c>
      <c r="R57" s="5">
        <f t="shared" si="4"/>
        <v>-5.8394000000000004</v>
      </c>
      <c r="T57" s="10">
        <f t="shared" si="2"/>
        <v>-46.715200000000003</v>
      </c>
      <c r="U57" s="11">
        <f t="shared" si="3"/>
        <v>-6.8695708716903825</v>
      </c>
    </row>
    <row r="58" spans="1:21" x14ac:dyDescent="0.25">
      <c r="A58">
        <v>31029</v>
      </c>
      <c r="B58" s="4" t="s">
        <v>6</v>
      </c>
      <c r="C58" s="15">
        <v>50</v>
      </c>
      <c r="D58" s="16">
        <v>2308.6</v>
      </c>
      <c r="E58" s="17">
        <v>13</v>
      </c>
      <c r="F58">
        <v>5.5855855855855901E-3</v>
      </c>
      <c r="G58" s="1">
        <f t="shared" si="1"/>
        <v>-5.1875999999999998</v>
      </c>
      <c r="H58" s="3">
        <v>-5.7533000000000003</v>
      </c>
      <c r="J58" s="6">
        <v>0</v>
      </c>
      <c r="K58" s="6">
        <v>0</v>
      </c>
      <c r="L58" s="6">
        <v>0</v>
      </c>
      <c r="M58" s="6">
        <v>0</v>
      </c>
      <c r="N58" s="6">
        <v>0.66669999999999996</v>
      </c>
      <c r="O58" s="6">
        <v>0.33329999999999999</v>
      </c>
      <c r="P58" s="6">
        <v>0</v>
      </c>
      <c r="R58" s="5">
        <f t="shared" si="4"/>
        <v>-5.7533000000000003</v>
      </c>
      <c r="T58" s="10">
        <f t="shared" si="2"/>
        <v>-74.792900000000003</v>
      </c>
      <c r="U58" s="11">
        <f t="shared" si="3"/>
        <v>-7.3235600778799119</v>
      </c>
    </row>
    <row r="59" spans="1:21" x14ac:dyDescent="0.25">
      <c r="A59">
        <v>31029</v>
      </c>
      <c r="B59" s="4" t="s">
        <v>6</v>
      </c>
      <c r="C59" s="15">
        <v>51</v>
      </c>
      <c r="D59" s="16">
        <v>2222.3000000000002</v>
      </c>
      <c r="E59" s="17">
        <v>11</v>
      </c>
      <c r="F59">
        <v>4.9931972789115601E-3</v>
      </c>
      <c r="G59" s="1">
        <f t="shared" si="1"/>
        <v>-5.2996999999999996</v>
      </c>
      <c r="H59" s="3">
        <v>-5.6695000000000002</v>
      </c>
      <c r="J59" s="6">
        <v>0</v>
      </c>
      <c r="K59" s="6">
        <v>0</v>
      </c>
      <c r="L59" s="6">
        <v>0</v>
      </c>
      <c r="M59" s="6">
        <v>0</v>
      </c>
      <c r="N59" s="6">
        <v>0.63329999999999997</v>
      </c>
      <c r="O59" s="6">
        <v>0.36670000000000003</v>
      </c>
      <c r="P59" s="6">
        <v>0</v>
      </c>
      <c r="R59" s="5">
        <f t="shared" si="4"/>
        <v>-5.6695000000000002</v>
      </c>
      <c r="T59" s="10">
        <f t="shared" si="2"/>
        <v>-62.3645</v>
      </c>
      <c r="U59" s="11">
        <f t="shared" si="3"/>
        <v>-7.6660230565190428</v>
      </c>
    </row>
    <row r="60" spans="1:21" x14ac:dyDescent="0.25">
      <c r="A60">
        <v>31029</v>
      </c>
      <c r="B60" s="4" t="s">
        <v>6</v>
      </c>
      <c r="C60" s="15">
        <v>52</v>
      </c>
      <c r="D60" s="16">
        <v>2154.8000000000002</v>
      </c>
      <c r="E60" s="17">
        <v>7</v>
      </c>
      <c r="F60">
        <v>3.26815642458101E-3</v>
      </c>
      <c r="G60" s="1">
        <f t="shared" si="1"/>
        <v>-5.7234999999999996</v>
      </c>
      <c r="H60" s="3">
        <v>-5.5881999999999996</v>
      </c>
      <c r="J60" s="6">
        <v>0</v>
      </c>
      <c r="K60" s="6">
        <v>0</v>
      </c>
      <c r="L60" s="6">
        <v>0</v>
      </c>
      <c r="M60" s="6">
        <v>0</v>
      </c>
      <c r="N60" s="6">
        <v>0.6</v>
      </c>
      <c r="O60" s="6">
        <v>0.4</v>
      </c>
      <c r="P60" s="6">
        <v>0</v>
      </c>
      <c r="R60" s="5">
        <f t="shared" si="4"/>
        <v>-5.5881999999999996</v>
      </c>
      <c r="T60" s="10">
        <f t="shared" si="2"/>
        <v>-39.117399999999996</v>
      </c>
      <c r="U60" s="11">
        <f t="shared" si="3"/>
        <v>-8.0627379172789819</v>
      </c>
    </row>
    <row r="61" spans="1:21" x14ac:dyDescent="0.25">
      <c r="A61">
        <v>31029</v>
      </c>
      <c r="B61" s="4" t="s">
        <v>6</v>
      </c>
      <c r="C61" s="15">
        <v>53</v>
      </c>
      <c r="D61" s="16">
        <v>2118.1</v>
      </c>
      <c r="E61" s="17">
        <v>13</v>
      </c>
      <c r="F61">
        <v>6.1593172119487902E-3</v>
      </c>
      <c r="G61" s="1">
        <f t="shared" si="1"/>
        <v>-5.0898000000000003</v>
      </c>
      <c r="H61" s="3">
        <v>-5.5046999999999997</v>
      </c>
      <c r="J61" s="6">
        <v>0</v>
      </c>
      <c r="K61" s="6">
        <v>0</v>
      </c>
      <c r="L61" s="6">
        <v>0</v>
      </c>
      <c r="M61" s="6">
        <v>0</v>
      </c>
      <c r="N61" s="6">
        <v>0.56669999999999998</v>
      </c>
      <c r="O61" s="6">
        <v>0.43330000000000002</v>
      </c>
      <c r="P61" s="6">
        <v>0</v>
      </c>
      <c r="R61" s="5">
        <f t="shared" si="4"/>
        <v>-5.5046999999999997</v>
      </c>
      <c r="T61" s="10">
        <f t="shared" si="2"/>
        <v>-71.561099999999996</v>
      </c>
      <c r="U61" s="11">
        <f t="shared" si="3"/>
        <v>-8.6156019460823838</v>
      </c>
    </row>
    <row r="62" spans="1:21" x14ac:dyDescent="0.25">
      <c r="A62">
        <v>31029</v>
      </c>
      <c r="B62" s="4" t="s">
        <v>6</v>
      </c>
      <c r="C62" s="15">
        <v>54</v>
      </c>
      <c r="D62" s="16">
        <v>2057.1</v>
      </c>
      <c r="E62" s="17">
        <v>10</v>
      </c>
      <c r="F62">
        <v>4.7241867043847198E-3</v>
      </c>
      <c r="G62" s="1">
        <f t="shared" si="1"/>
        <v>-5.3551000000000002</v>
      </c>
      <c r="H62" s="3">
        <v>-5.4219999999999997</v>
      </c>
      <c r="J62" s="6">
        <v>0</v>
      </c>
      <c r="K62" s="6">
        <v>0</v>
      </c>
      <c r="L62" s="6">
        <v>0</v>
      </c>
      <c r="M62" s="6">
        <v>0</v>
      </c>
      <c r="N62" s="6">
        <v>0.5333</v>
      </c>
      <c r="O62" s="6">
        <v>0.4667</v>
      </c>
      <c r="P62" s="6">
        <v>0</v>
      </c>
      <c r="R62" s="5">
        <f t="shared" si="4"/>
        <v>-5.4219999999999997</v>
      </c>
      <c r="T62" s="10">
        <f t="shared" si="2"/>
        <v>-54.22</v>
      </c>
      <c r="U62" s="11">
        <f t="shared" si="3"/>
        <v>-9.0888874045457264</v>
      </c>
    </row>
    <row r="63" spans="1:21" x14ac:dyDescent="0.25">
      <c r="A63">
        <v>31029</v>
      </c>
      <c r="B63" s="4" t="s">
        <v>6</v>
      </c>
      <c r="C63" s="15">
        <v>55</v>
      </c>
      <c r="D63" s="16">
        <v>1953.8</v>
      </c>
      <c r="E63" s="17">
        <v>15</v>
      </c>
      <c r="F63">
        <v>7.59090909090909E-3</v>
      </c>
      <c r="G63" s="1">
        <f t="shared" si="1"/>
        <v>-4.8807999999999998</v>
      </c>
      <c r="H63" s="3">
        <v>-5.3324999999999996</v>
      </c>
      <c r="J63" s="6">
        <v>0</v>
      </c>
      <c r="K63" s="6">
        <v>0</v>
      </c>
      <c r="L63" s="6">
        <v>0</v>
      </c>
      <c r="M63" s="6">
        <v>0</v>
      </c>
      <c r="N63" s="6">
        <v>0.5</v>
      </c>
      <c r="O63" s="6">
        <v>0.5</v>
      </c>
      <c r="P63" s="6">
        <v>0</v>
      </c>
      <c r="R63" s="5">
        <f t="shared" si="4"/>
        <v>-5.3324999999999996</v>
      </c>
      <c r="T63" s="10">
        <f t="shared" si="2"/>
        <v>-79.987499999999997</v>
      </c>
      <c r="U63" s="11">
        <f t="shared" si="3"/>
        <v>-9.4407126814008411</v>
      </c>
    </row>
    <row r="64" spans="1:21" x14ac:dyDescent="0.25">
      <c r="A64">
        <v>31029</v>
      </c>
      <c r="B64" s="4" t="s">
        <v>6</v>
      </c>
      <c r="C64" s="15">
        <v>56</v>
      </c>
      <c r="D64" s="16">
        <v>1809.8</v>
      </c>
      <c r="E64" s="17">
        <v>11</v>
      </c>
      <c r="F64">
        <v>6.0461285008237197E-3</v>
      </c>
      <c r="G64" s="1">
        <f t="shared" si="1"/>
        <v>-5.1082999999999998</v>
      </c>
      <c r="H64" s="3">
        <v>-5.2443999999999997</v>
      </c>
      <c r="J64" s="6">
        <v>0</v>
      </c>
      <c r="K64" s="6">
        <v>0</v>
      </c>
      <c r="L64" s="6">
        <v>0</v>
      </c>
      <c r="M64" s="6">
        <v>0</v>
      </c>
      <c r="N64" s="6">
        <v>0.4667</v>
      </c>
      <c r="O64" s="6">
        <v>0.5333</v>
      </c>
      <c r="P64" s="6">
        <v>0</v>
      </c>
      <c r="R64" s="5">
        <f t="shared" si="4"/>
        <v>-5.2443999999999997</v>
      </c>
      <c r="T64" s="10">
        <f t="shared" si="2"/>
        <v>-57.688399999999994</v>
      </c>
      <c r="U64" s="11">
        <f t="shared" si="3"/>
        <v>-9.5502909587851796</v>
      </c>
    </row>
    <row r="65" spans="1:21" x14ac:dyDescent="0.25">
      <c r="A65">
        <v>31029</v>
      </c>
      <c r="B65" s="4" t="s">
        <v>6</v>
      </c>
      <c r="C65" s="15">
        <v>57</v>
      </c>
      <c r="D65" s="16">
        <v>1694</v>
      </c>
      <c r="E65" s="17">
        <v>8</v>
      </c>
      <c r="F65">
        <v>4.8188405797101397E-3</v>
      </c>
      <c r="G65" s="1">
        <f t="shared" si="1"/>
        <v>-5.3352000000000004</v>
      </c>
      <c r="H65" s="3">
        <v>-5.1596000000000002</v>
      </c>
      <c r="J65" s="6">
        <v>0</v>
      </c>
      <c r="K65" s="6">
        <v>0</v>
      </c>
      <c r="L65" s="6">
        <v>0</v>
      </c>
      <c r="M65" s="6">
        <v>0</v>
      </c>
      <c r="N65" s="6">
        <v>0.43330000000000002</v>
      </c>
      <c r="O65" s="6">
        <v>0.56669999999999998</v>
      </c>
      <c r="P65" s="6">
        <v>0</v>
      </c>
      <c r="R65" s="5">
        <f t="shared" si="4"/>
        <v>-5.1596000000000002</v>
      </c>
      <c r="T65" s="10">
        <f t="shared" si="2"/>
        <v>-41.276800000000001</v>
      </c>
      <c r="U65" s="11">
        <f t="shared" si="3"/>
        <v>-9.7303306214241179</v>
      </c>
    </row>
    <row r="66" spans="1:21" x14ac:dyDescent="0.25">
      <c r="A66">
        <v>31029</v>
      </c>
      <c r="B66" s="4" t="s">
        <v>6</v>
      </c>
      <c r="C66" s="15">
        <v>58</v>
      </c>
      <c r="D66" s="16">
        <v>1597.1</v>
      </c>
      <c r="E66" s="17">
        <v>9</v>
      </c>
      <c r="F66">
        <v>5.5555555555555601E-3</v>
      </c>
      <c r="G66" s="1">
        <f t="shared" si="1"/>
        <v>-5.1929999999999996</v>
      </c>
      <c r="H66" s="3">
        <v>-5.0766</v>
      </c>
      <c r="J66" s="6">
        <v>0</v>
      </c>
      <c r="K66" s="6">
        <v>0</v>
      </c>
      <c r="L66" s="6">
        <v>0</v>
      </c>
      <c r="M66" s="6">
        <v>0</v>
      </c>
      <c r="N66" s="6">
        <v>0.4</v>
      </c>
      <c r="O66" s="6">
        <v>0.6</v>
      </c>
      <c r="P66" s="6">
        <v>0</v>
      </c>
      <c r="R66" s="5">
        <f t="shared" si="4"/>
        <v>-5.0766</v>
      </c>
      <c r="T66" s="10">
        <f t="shared" si="2"/>
        <v>-45.689399999999999</v>
      </c>
      <c r="U66" s="11">
        <f t="shared" si="3"/>
        <v>-9.9676491486946492</v>
      </c>
    </row>
    <row r="67" spans="1:21" x14ac:dyDescent="0.25">
      <c r="A67">
        <v>31029</v>
      </c>
      <c r="B67" s="4" t="s">
        <v>6</v>
      </c>
      <c r="C67" s="15">
        <v>59</v>
      </c>
      <c r="D67" s="16">
        <v>1553.1</v>
      </c>
      <c r="E67" s="17">
        <v>4</v>
      </c>
      <c r="F67">
        <v>2.68145161290323E-3</v>
      </c>
      <c r="G67" s="1">
        <f t="shared" si="1"/>
        <v>-5.9214000000000002</v>
      </c>
      <c r="H67" s="3">
        <v>-4.9908000000000001</v>
      </c>
      <c r="J67" s="6">
        <v>0</v>
      </c>
      <c r="K67" s="6">
        <v>0</v>
      </c>
      <c r="L67" s="6">
        <v>0</v>
      </c>
      <c r="M67" s="6">
        <v>0</v>
      </c>
      <c r="N67" s="6">
        <v>0.36670000000000003</v>
      </c>
      <c r="O67" s="6">
        <v>0.63329999999999997</v>
      </c>
      <c r="P67" s="6">
        <v>0</v>
      </c>
      <c r="R67" s="5">
        <f t="shared" si="4"/>
        <v>-4.9908000000000001</v>
      </c>
      <c r="T67" s="10">
        <f t="shared" si="2"/>
        <v>-19.963200000000001</v>
      </c>
      <c r="U67" s="11">
        <f t="shared" si="3"/>
        <v>-10.561425002323976</v>
      </c>
    </row>
    <row r="68" spans="1:21" x14ac:dyDescent="0.25">
      <c r="A68">
        <v>31029</v>
      </c>
      <c r="B68" s="4" t="s">
        <v>6</v>
      </c>
      <c r="C68" s="15">
        <v>60</v>
      </c>
      <c r="D68" s="16">
        <v>1467.8</v>
      </c>
      <c r="E68" s="17">
        <v>10</v>
      </c>
      <c r="F68">
        <v>6.3307984790874497E-3</v>
      </c>
      <c r="G68" s="1">
        <f t="shared" si="1"/>
        <v>-5.0622999999999996</v>
      </c>
      <c r="H68" s="3">
        <v>-4.9012000000000002</v>
      </c>
      <c r="J68" s="6">
        <v>0</v>
      </c>
      <c r="K68" s="6">
        <v>0</v>
      </c>
      <c r="L68" s="6">
        <v>0</v>
      </c>
      <c r="M68" s="6">
        <v>0</v>
      </c>
      <c r="N68" s="6">
        <v>0.33329999999999999</v>
      </c>
      <c r="O68" s="6">
        <v>0.66669999999999996</v>
      </c>
      <c r="P68" s="6">
        <v>0</v>
      </c>
      <c r="R68" s="5">
        <f t="shared" si="4"/>
        <v>-4.9012000000000002</v>
      </c>
      <c r="T68" s="10">
        <f t="shared" si="2"/>
        <v>-49.012</v>
      </c>
      <c r="U68" s="11">
        <f t="shared" si="3"/>
        <v>-10.916986384466153</v>
      </c>
    </row>
    <row r="69" spans="1:21" x14ac:dyDescent="0.25">
      <c r="A69">
        <v>31029</v>
      </c>
      <c r="B69" s="4" t="s">
        <v>6</v>
      </c>
      <c r="C69" s="15">
        <v>61</v>
      </c>
      <c r="D69" s="16">
        <v>1397.9</v>
      </c>
      <c r="E69" s="17">
        <v>5</v>
      </c>
      <c r="F69">
        <v>3.7111111111111099E-3</v>
      </c>
      <c r="G69" s="1">
        <f t="shared" si="1"/>
        <v>-5.5964</v>
      </c>
      <c r="H69" s="3">
        <v>-4.8086000000000002</v>
      </c>
      <c r="J69" s="6">
        <v>0</v>
      </c>
      <c r="K69" s="6">
        <v>0</v>
      </c>
      <c r="L69" s="6">
        <v>0</v>
      </c>
      <c r="M69" s="6">
        <v>0</v>
      </c>
      <c r="N69" s="6">
        <v>0.3</v>
      </c>
      <c r="O69" s="6">
        <v>0.7</v>
      </c>
      <c r="P69" s="6">
        <v>0</v>
      </c>
      <c r="R69" s="5">
        <f t="shared" si="4"/>
        <v>-4.8086000000000002</v>
      </c>
      <c r="T69" s="10">
        <f t="shared" si="2"/>
        <v>-24.042999999999999</v>
      </c>
      <c r="U69" s="11">
        <f t="shared" si="3"/>
        <v>-11.405850088992803</v>
      </c>
    </row>
    <row r="70" spans="1:21" x14ac:dyDescent="0.25">
      <c r="A70">
        <v>31029</v>
      </c>
      <c r="B70" s="4" t="s">
        <v>6</v>
      </c>
      <c r="C70" s="15">
        <v>62</v>
      </c>
      <c r="D70" s="16">
        <v>1317.1</v>
      </c>
      <c r="E70" s="17">
        <v>11</v>
      </c>
      <c r="F70">
        <v>8.4367816091953998E-3</v>
      </c>
      <c r="G70" s="1">
        <f t="shared" si="1"/>
        <v>-4.7751999999999999</v>
      </c>
      <c r="H70" s="3">
        <v>-4.718</v>
      </c>
      <c r="J70" s="6">
        <v>0</v>
      </c>
      <c r="K70" s="6">
        <v>0</v>
      </c>
      <c r="L70" s="6">
        <v>0</v>
      </c>
      <c r="M70" s="6">
        <v>0</v>
      </c>
      <c r="N70" s="6">
        <v>0.26669999999999999</v>
      </c>
      <c r="O70" s="6">
        <v>0.73329999999999995</v>
      </c>
      <c r="P70" s="6">
        <v>0</v>
      </c>
      <c r="R70" s="5">
        <f t="shared" si="4"/>
        <v>-4.718</v>
      </c>
      <c r="T70" s="10">
        <f t="shared" si="2"/>
        <v>-51.897999999999996</v>
      </c>
      <c r="U70" s="11">
        <f t="shared" si="3"/>
        <v>-11.765689529509435</v>
      </c>
    </row>
    <row r="71" spans="1:21" x14ac:dyDescent="0.25">
      <c r="A71">
        <v>31029</v>
      </c>
      <c r="B71" s="4" t="s">
        <v>6</v>
      </c>
      <c r="C71" s="15">
        <v>63</v>
      </c>
      <c r="D71" s="16">
        <v>1281.3</v>
      </c>
      <c r="E71" s="17">
        <v>10</v>
      </c>
      <c r="F71">
        <v>7.7262180974477998E-3</v>
      </c>
      <c r="G71" s="1">
        <f t="shared" si="1"/>
        <v>-4.8631000000000002</v>
      </c>
      <c r="H71" s="3">
        <v>-4.6261999999999999</v>
      </c>
      <c r="J71" s="6">
        <v>0</v>
      </c>
      <c r="K71" s="6">
        <v>0</v>
      </c>
      <c r="L71" s="6">
        <v>0</v>
      </c>
      <c r="M71" s="6">
        <v>0</v>
      </c>
      <c r="N71" s="6">
        <v>0.23330000000000001</v>
      </c>
      <c r="O71" s="6">
        <v>0.76670000000000005</v>
      </c>
      <c r="P71" s="6">
        <v>0</v>
      </c>
      <c r="R71" s="5">
        <f t="shared" si="4"/>
        <v>-4.6261999999999999</v>
      </c>
      <c r="T71" s="10">
        <f t="shared" si="2"/>
        <v>-46.262</v>
      </c>
      <c r="U71" s="11">
        <f t="shared" si="3"/>
        <v>-12.546358530169728</v>
      </c>
    </row>
    <row r="72" spans="1:21" x14ac:dyDescent="0.25">
      <c r="A72">
        <v>31029</v>
      </c>
      <c r="B72" s="4" t="s">
        <v>6</v>
      </c>
      <c r="C72" s="15">
        <v>64</v>
      </c>
      <c r="D72" s="16">
        <v>1260.5</v>
      </c>
      <c r="E72" s="17">
        <v>9</v>
      </c>
      <c r="F72">
        <v>7.2048192771084303E-3</v>
      </c>
      <c r="G72" s="1">
        <f t="shared" si="1"/>
        <v>-4.9329999999999998</v>
      </c>
      <c r="H72" s="3">
        <v>-4.5331000000000001</v>
      </c>
      <c r="J72" s="6">
        <v>0</v>
      </c>
      <c r="K72" s="6">
        <v>0</v>
      </c>
      <c r="L72" s="6">
        <v>0</v>
      </c>
      <c r="M72" s="6">
        <v>0</v>
      </c>
      <c r="N72" s="6">
        <v>0.2</v>
      </c>
      <c r="O72" s="6">
        <v>0.8</v>
      </c>
      <c r="P72" s="6">
        <v>0</v>
      </c>
      <c r="R72" s="5">
        <f t="shared" ref="R72:R107" si="5">H72+SUMPRODUCT(J72:P72,offsets)</f>
        <v>-4.5331000000000001</v>
      </c>
      <c r="T72" s="10">
        <f t="shared" si="2"/>
        <v>-40.797899999999998</v>
      </c>
      <c r="U72" s="11">
        <f t="shared" si="3"/>
        <v>-13.54698138683273</v>
      </c>
    </row>
    <row r="73" spans="1:21" x14ac:dyDescent="0.25">
      <c r="A73">
        <v>31029</v>
      </c>
      <c r="B73" s="4" t="s">
        <v>6</v>
      </c>
      <c r="C73" s="15">
        <v>65</v>
      </c>
      <c r="D73" s="16">
        <v>1214.0999999999999</v>
      </c>
      <c r="E73" s="17">
        <v>16</v>
      </c>
      <c r="F73">
        <v>1.26303317535545E-2</v>
      </c>
      <c r="G73" s="1">
        <f t="shared" ref="G73:G107" si="6">IF(E73=0,NA(),ROUND(LN(F73),4))</f>
        <v>-4.3716999999999997</v>
      </c>
      <c r="H73" s="3">
        <v>-4.4375</v>
      </c>
      <c r="J73" s="6">
        <v>0</v>
      </c>
      <c r="K73" s="6">
        <v>0</v>
      </c>
      <c r="L73" s="6">
        <v>0</v>
      </c>
      <c r="M73" s="6">
        <v>0</v>
      </c>
      <c r="N73" s="6">
        <v>0.16669999999999999</v>
      </c>
      <c r="O73" s="6">
        <v>0.83330000000000004</v>
      </c>
      <c r="P73" s="6">
        <v>0</v>
      </c>
      <c r="R73" s="5">
        <f t="shared" si="5"/>
        <v>-4.4375</v>
      </c>
      <c r="T73" s="10">
        <f t="shared" ref="T73:T107" si="7">E73*R73</f>
        <v>-71</v>
      </c>
      <c r="U73" s="11">
        <f t="shared" ref="U73:U107" si="8">-D73*EXP(R73)</f>
        <v>-14.357297371069203</v>
      </c>
    </row>
    <row r="74" spans="1:21" x14ac:dyDescent="0.25">
      <c r="A74">
        <v>31029</v>
      </c>
      <c r="B74" s="4" t="s">
        <v>6</v>
      </c>
      <c r="C74" s="15">
        <v>66</v>
      </c>
      <c r="D74" s="16">
        <v>1147.3</v>
      </c>
      <c r="E74" s="17">
        <v>20</v>
      </c>
      <c r="F74">
        <v>1.7343750000000002E-2</v>
      </c>
      <c r="G74" s="1">
        <f t="shared" si="6"/>
        <v>-4.0545</v>
      </c>
      <c r="H74" s="3">
        <v>-4.3395999999999999</v>
      </c>
      <c r="J74" s="6">
        <v>0</v>
      </c>
      <c r="K74" s="6">
        <v>0</v>
      </c>
      <c r="L74" s="6">
        <v>0</v>
      </c>
      <c r="M74" s="6">
        <v>0</v>
      </c>
      <c r="N74" s="6">
        <v>0.1333</v>
      </c>
      <c r="O74" s="6">
        <v>0.86670000000000003</v>
      </c>
      <c r="P74" s="6">
        <v>0</v>
      </c>
      <c r="R74" s="5">
        <f t="shared" si="5"/>
        <v>-4.3395999999999999</v>
      </c>
      <c r="T74" s="10">
        <f t="shared" si="7"/>
        <v>-86.792000000000002</v>
      </c>
      <c r="U74" s="11">
        <f t="shared" si="8"/>
        <v>-14.962792728031495</v>
      </c>
    </row>
    <row r="75" spans="1:21" x14ac:dyDescent="0.25">
      <c r="A75">
        <v>31029</v>
      </c>
      <c r="B75" s="4" t="s">
        <v>6</v>
      </c>
      <c r="C75" s="15">
        <v>67</v>
      </c>
      <c r="D75" s="16">
        <v>1045.0999999999999</v>
      </c>
      <c r="E75" s="17">
        <v>11</v>
      </c>
      <c r="F75">
        <v>1.02801120448179E-2</v>
      </c>
      <c r="G75" s="1">
        <f t="shared" si="6"/>
        <v>-4.5774999999999997</v>
      </c>
      <c r="H75" s="3">
        <v>-4.2397</v>
      </c>
      <c r="J75" s="6">
        <v>0</v>
      </c>
      <c r="K75" s="6">
        <v>0</v>
      </c>
      <c r="L75" s="6">
        <v>0</v>
      </c>
      <c r="M75" s="6">
        <v>0</v>
      </c>
      <c r="N75" s="6">
        <v>0.1</v>
      </c>
      <c r="O75" s="6">
        <v>0.9</v>
      </c>
      <c r="P75" s="6">
        <v>0</v>
      </c>
      <c r="R75" s="5">
        <f t="shared" si="5"/>
        <v>-4.2397</v>
      </c>
      <c r="T75" s="10">
        <f t="shared" si="7"/>
        <v>-46.636699999999998</v>
      </c>
      <c r="U75" s="11">
        <f t="shared" si="8"/>
        <v>-15.061892125156895</v>
      </c>
    </row>
    <row r="76" spans="1:21" x14ac:dyDescent="0.25">
      <c r="A76">
        <v>31029</v>
      </c>
      <c r="B76" s="4" t="s">
        <v>6</v>
      </c>
      <c r="C76" s="15">
        <v>68</v>
      </c>
      <c r="D76" s="16">
        <v>955.8</v>
      </c>
      <c r="E76" s="17">
        <v>10</v>
      </c>
      <c r="F76">
        <v>1.06730769230769E-2</v>
      </c>
      <c r="G76" s="1">
        <f t="shared" si="6"/>
        <v>-4.54</v>
      </c>
      <c r="H76" s="3">
        <v>-4.1368</v>
      </c>
      <c r="J76" s="6">
        <v>0</v>
      </c>
      <c r="K76" s="6">
        <v>0</v>
      </c>
      <c r="L76" s="6">
        <v>0</v>
      </c>
      <c r="M76" s="6">
        <v>0</v>
      </c>
      <c r="N76" s="6">
        <v>6.6699999999999995E-2</v>
      </c>
      <c r="O76" s="6">
        <v>0.93330000000000002</v>
      </c>
      <c r="P76" s="6">
        <v>0</v>
      </c>
      <c r="R76" s="5">
        <f t="shared" si="5"/>
        <v>-4.1368</v>
      </c>
      <c r="T76" s="10">
        <f t="shared" si="7"/>
        <v>-41.368000000000002</v>
      </c>
      <c r="U76" s="11">
        <f t="shared" si="8"/>
        <v>-15.267840469487535</v>
      </c>
    </row>
    <row r="77" spans="1:21" x14ac:dyDescent="0.25">
      <c r="A77">
        <v>31029</v>
      </c>
      <c r="B77" s="4" t="s">
        <v>6</v>
      </c>
      <c r="C77" s="15">
        <v>69</v>
      </c>
      <c r="D77" s="16">
        <v>886.1</v>
      </c>
      <c r="E77" s="17">
        <v>16</v>
      </c>
      <c r="F77">
        <v>1.8067796610169499E-2</v>
      </c>
      <c r="G77" s="1">
        <f t="shared" si="6"/>
        <v>-4.0136000000000003</v>
      </c>
      <c r="H77" s="3">
        <v>-4.0271999999999997</v>
      </c>
      <c r="J77" s="6">
        <v>0</v>
      </c>
      <c r="K77" s="6">
        <v>0</v>
      </c>
      <c r="L77" s="6">
        <v>0</v>
      </c>
      <c r="M77" s="6">
        <v>0</v>
      </c>
      <c r="N77" s="6">
        <v>3.3300000000000003E-2</v>
      </c>
      <c r="O77" s="6">
        <v>0.9667</v>
      </c>
      <c r="P77" s="6">
        <v>0</v>
      </c>
      <c r="R77" s="5">
        <f t="shared" si="5"/>
        <v>-4.0271999999999997</v>
      </c>
      <c r="T77" s="10">
        <f t="shared" si="7"/>
        <v>-64.435199999999995</v>
      </c>
      <c r="U77" s="11">
        <f t="shared" si="8"/>
        <v>-15.793995103511204</v>
      </c>
    </row>
    <row r="78" spans="1:21" x14ac:dyDescent="0.25">
      <c r="A78">
        <v>31029</v>
      </c>
      <c r="B78" s="4" t="s">
        <v>6</v>
      </c>
      <c r="C78" s="15">
        <v>70</v>
      </c>
      <c r="D78" s="16">
        <v>843.5</v>
      </c>
      <c r="E78" s="17">
        <v>14</v>
      </c>
      <c r="F78">
        <v>1.69454545454545E-2</v>
      </c>
      <c r="G78" s="1">
        <f t="shared" si="6"/>
        <v>-4.0777999999999999</v>
      </c>
      <c r="H78" s="3">
        <v>-3.919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6">
        <v>0</v>
      </c>
      <c r="R78" s="5">
        <f t="shared" si="5"/>
        <v>-3.919</v>
      </c>
      <c r="T78" s="10">
        <f t="shared" si="7"/>
        <v>-54.866</v>
      </c>
      <c r="U78" s="11">
        <f t="shared" si="8"/>
        <v>-16.752707751064943</v>
      </c>
    </row>
    <row r="79" spans="1:21" x14ac:dyDescent="0.25">
      <c r="A79">
        <v>31029</v>
      </c>
      <c r="B79" s="4" t="s">
        <v>6</v>
      </c>
      <c r="C79" s="15">
        <v>71</v>
      </c>
      <c r="D79" s="16">
        <v>815.5</v>
      </c>
      <c r="E79" s="17">
        <v>22</v>
      </c>
      <c r="F79">
        <v>2.7185185185185201E-2</v>
      </c>
      <c r="G79" s="1">
        <f t="shared" si="6"/>
        <v>-3.6051000000000002</v>
      </c>
      <c r="H79" s="3">
        <v>-3.8085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0.9667</v>
      </c>
      <c r="P79" s="6">
        <v>3.3300000000000003E-2</v>
      </c>
      <c r="R79" s="5">
        <f t="shared" si="5"/>
        <v>-3.8085</v>
      </c>
      <c r="T79" s="10">
        <f t="shared" si="7"/>
        <v>-83.787000000000006</v>
      </c>
      <c r="U79" s="11">
        <f t="shared" si="8"/>
        <v>-18.088953029106655</v>
      </c>
    </row>
    <row r="80" spans="1:21" x14ac:dyDescent="0.25">
      <c r="A80">
        <v>31029</v>
      </c>
      <c r="B80" s="4" t="s">
        <v>6</v>
      </c>
      <c r="C80" s="15">
        <v>72</v>
      </c>
      <c r="D80" s="16">
        <v>804.6</v>
      </c>
      <c r="E80" s="17">
        <v>18</v>
      </c>
      <c r="F80">
        <v>2.2434456928839001E-2</v>
      </c>
      <c r="G80" s="1">
        <f t="shared" si="6"/>
        <v>-3.7972000000000001</v>
      </c>
      <c r="H80" s="3">
        <v>-3.6981000000000002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0.93330000000000002</v>
      </c>
      <c r="P80" s="6">
        <v>6.6699999999999995E-2</v>
      </c>
      <c r="R80" s="5">
        <f t="shared" si="5"/>
        <v>-3.6981000000000002</v>
      </c>
      <c r="T80" s="10">
        <f t="shared" si="7"/>
        <v>-66.565799999999996</v>
      </c>
      <c r="U80" s="11">
        <f t="shared" si="8"/>
        <v>-19.930381170694307</v>
      </c>
    </row>
    <row r="81" spans="1:21" x14ac:dyDescent="0.25">
      <c r="A81">
        <v>31029</v>
      </c>
      <c r="B81" s="4" t="s">
        <v>6</v>
      </c>
      <c r="C81" s="15">
        <v>73</v>
      </c>
      <c r="D81" s="16">
        <v>785.4</v>
      </c>
      <c r="E81" s="17">
        <v>20</v>
      </c>
      <c r="F81">
        <v>2.4850746268656701E-2</v>
      </c>
      <c r="G81" s="1">
        <f t="shared" si="6"/>
        <v>-3.6949000000000001</v>
      </c>
      <c r="H81" s="3">
        <v>-3.5804999999999998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0.9</v>
      </c>
      <c r="P81" s="6">
        <v>0.1</v>
      </c>
      <c r="R81" s="5">
        <f t="shared" si="5"/>
        <v>-3.5804999999999998</v>
      </c>
      <c r="T81" s="10">
        <f t="shared" si="7"/>
        <v>-71.61</v>
      </c>
      <c r="U81" s="11">
        <f t="shared" si="8"/>
        <v>-21.882629359206796</v>
      </c>
    </row>
    <row r="82" spans="1:21" x14ac:dyDescent="0.25">
      <c r="A82">
        <v>31029</v>
      </c>
      <c r="B82" s="4" t="s">
        <v>6</v>
      </c>
      <c r="C82" s="15">
        <v>74</v>
      </c>
      <c r="D82" s="16">
        <v>749</v>
      </c>
      <c r="E82" s="17">
        <v>21</v>
      </c>
      <c r="F82">
        <v>2.78884462151394E-2</v>
      </c>
      <c r="G82" s="1">
        <f t="shared" si="6"/>
        <v>-3.5794999999999999</v>
      </c>
      <c r="H82" s="3">
        <v>-3.4647999999999999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0.86670000000000003</v>
      </c>
      <c r="P82" s="6">
        <v>0.1333</v>
      </c>
      <c r="R82" s="5">
        <f t="shared" si="5"/>
        <v>-3.4647999999999999</v>
      </c>
      <c r="T82" s="10">
        <f t="shared" si="7"/>
        <v>-72.760800000000003</v>
      </c>
      <c r="U82" s="11">
        <f t="shared" si="8"/>
        <v>-23.428166229036428</v>
      </c>
    </row>
    <row r="83" spans="1:21" x14ac:dyDescent="0.25">
      <c r="A83">
        <v>31029</v>
      </c>
      <c r="B83" s="4" t="s">
        <v>6</v>
      </c>
      <c r="C83" s="15">
        <v>75</v>
      </c>
      <c r="D83" s="16">
        <v>710</v>
      </c>
      <c r="E83" s="17">
        <v>22</v>
      </c>
      <c r="F83">
        <v>3.1869565217391302E-2</v>
      </c>
      <c r="G83" s="1">
        <f t="shared" si="6"/>
        <v>-3.4460999999999999</v>
      </c>
      <c r="H83" s="3">
        <v>-3.3469000000000002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0.83330000000000004</v>
      </c>
      <c r="P83" s="6">
        <v>0.16669999999999999</v>
      </c>
      <c r="R83" s="5">
        <f t="shared" si="5"/>
        <v>-3.3469000000000002</v>
      </c>
      <c r="T83" s="10">
        <f t="shared" si="7"/>
        <v>-73.631799999999998</v>
      </c>
      <c r="U83" s="11">
        <f t="shared" si="8"/>
        <v>-24.987231890781832</v>
      </c>
    </row>
    <row r="84" spans="1:21" x14ac:dyDescent="0.25">
      <c r="A84">
        <v>31029</v>
      </c>
      <c r="B84" s="4" t="s">
        <v>6</v>
      </c>
      <c r="C84" s="15">
        <v>76</v>
      </c>
      <c r="D84" s="16">
        <v>659.8</v>
      </c>
      <c r="E84" s="17">
        <v>22</v>
      </c>
      <c r="F84">
        <v>3.1869565217391302E-2</v>
      </c>
      <c r="G84" s="1">
        <f t="shared" si="6"/>
        <v>-3.4460999999999999</v>
      </c>
      <c r="H84" s="3">
        <v>-3.2321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0.8</v>
      </c>
      <c r="P84" s="6">
        <v>0.2</v>
      </c>
      <c r="R84" s="5">
        <f t="shared" si="5"/>
        <v>-3.2321</v>
      </c>
      <c r="T84" s="10">
        <f t="shared" si="7"/>
        <v>-71.106200000000001</v>
      </c>
      <c r="U84" s="11">
        <f t="shared" si="8"/>
        <v>-26.045285131733113</v>
      </c>
    </row>
    <row r="85" spans="1:21" x14ac:dyDescent="0.25">
      <c r="A85">
        <v>31029</v>
      </c>
      <c r="B85" s="4" t="s">
        <v>6</v>
      </c>
      <c r="C85" s="15">
        <v>77</v>
      </c>
      <c r="D85" s="16">
        <v>594.79999999999995</v>
      </c>
      <c r="E85" s="17">
        <v>10</v>
      </c>
      <c r="F85">
        <v>1.61650485436893E-2</v>
      </c>
      <c r="G85" s="1">
        <f t="shared" si="6"/>
        <v>-4.1249000000000002</v>
      </c>
      <c r="H85" s="3">
        <v>-3.1152000000000002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0.76670000000000005</v>
      </c>
      <c r="P85" s="6">
        <v>0.23330000000000001</v>
      </c>
      <c r="R85" s="5">
        <f t="shared" si="5"/>
        <v>-3.1152000000000002</v>
      </c>
      <c r="T85" s="10">
        <f t="shared" si="7"/>
        <v>-31.152000000000001</v>
      </c>
      <c r="U85" s="11">
        <f t="shared" si="8"/>
        <v>-26.391057312007511</v>
      </c>
    </row>
    <row r="86" spans="1:21" x14ac:dyDescent="0.25">
      <c r="A86">
        <v>31029</v>
      </c>
      <c r="B86" s="4" t="s">
        <v>6</v>
      </c>
      <c r="C86" s="15">
        <v>78</v>
      </c>
      <c r="D86" s="16">
        <v>557</v>
      </c>
      <c r="E86" s="17">
        <v>23</v>
      </c>
      <c r="F86">
        <v>4.8176100628930803E-2</v>
      </c>
      <c r="G86" s="1">
        <f t="shared" si="6"/>
        <v>-3.0329000000000002</v>
      </c>
      <c r="H86" s="3">
        <v>-2.9967999999999999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0.73329999999999995</v>
      </c>
      <c r="P86" s="6">
        <v>0.26669999999999999</v>
      </c>
      <c r="R86" s="5">
        <f t="shared" si="5"/>
        <v>-2.9967999999999999</v>
      </c>
      <c r="T86" s="10">
        <f t="shared" si="7"/>
        <v>-68.926400000000001</v>
      </c>
      <c r="U86" s="11">
        <f t="shared" si="8"/>
        <v>-27.820279687883794</v>
      </c>
    </row>
    <row r="87" spans="1:21" x14ac:dyDescent="0.25">
      <c r="A87">
        <v>31029</v>
      </c>
      <c r="B87" s="4" t="s">
        <v>6</v>
      </c>
      <c r="C87" s="15">
        <v>79</v>
      </c>
      <c r="D87" s="16">
        <v>523.5</v>
      </c>
      <c r="E87" s="17">
        <v>20</v>
      </c>
      <c r="F87">
        <v>3.5052631578947398E-2</v>
      </c>
      <c r="G87" s="1">
        <f t="shared" si="6"/>
        <v>-3.3509000000000002</v>
      </c>
      <c r="H87" s="3">
        <v>-2.8732000000000002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0.7</v>
      </c>
      <c r="P87" s="6">
        <v>0.3</v>
      </c>
      <c r="R87" s="5">
        <f t="shared" si="5"/>
        <v>-2.8732000000000002</v>
      </c>
      <c r="T87" s="10">
        <f t="shared" si="7"/>
        <v>-57.464000000000006</v>
      </c>
      <c r="U87" s="11">
        <f t="shared" si="8"/>
        <v>-29.5870578320371</v>
      </c>
    </row>
    <row r="88" spans="1:21" x14ac:dyDescent="0.25">
      <c r="A88">
        <v>31029</v>
      </c>
      <c r="B88" s="4" t="s">
        <v>6</v>
      </c>
      <c r="C88" s="15">
        <v>80</v>
      </c>
      <c r="D88" s="16">
        <v>497.1</v>
      </c>
      <c r="E88" s="17">
        <v>24</v>
      </c>
      <c r="F88">
        <v>4.6569767441860498E-2</v>
      </c>
      <c r="G88" s="1">
        <f t="shared" si="6"/>
        <v>-3.0668000000000002</v>
      </c>
      <c r="H88" s="3">
        <v>-2.7562000000000002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0.66669999999999996</v>
      </c>
      <c r="P88" s="6">
        <v>0.33329999999999999</v>
      </c>
      <c r="R88" s="5">
        <f t="shared" si="5"/>
        <v>-2.7562000000000002</v>
      </c>
      <c r="T88" s="10">
        <f t="shared" si="7"/>
        <v>-66.148800000000008</v>
      </c>
      <c r="U88" s="11">
        <f t="shared" si="8"/>
        <v>-31.582122382261247</v>
      </c>
    </row>
    <row r="89" spans="1:21" x14ac:dyDescent="0.25">
      <c r="A89">
        <v>31029</v>
      </c>
      <c r="B89" s="4" t="s">
        <v>6</v>
      </c>
      <c r="C89" s="15">
        <v>81</v>
      </c>
      <c r="D89" s="16">
        <v>447.6</v>
      </c>
      <c r="E89" s="17">
        <v>19</v>
      </c>
      <c r="F89">
        <v>4.4893617021276602E-2</v>
      </c>
      <c r="G89" s="1">
        <f t="shared" si="6"/>
        <v>-3.1034999999999999</v>
      </c>
      <c r="H89" s="3">
        <v>-2.6381999999999999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0.63329999999999997</v>
      </c>
      <c r="P89" s="6">
        <v>0.36670000000000003</v>
      </c>
      <c r="R89" s="5">
        <f t="shared" si="5"/>
        <v>-2.6381999999999999</v>
      </c>
      <c r="T89" s="10">
        <f t="shared" si="7"/>
        <v>-50.125799999999998</v>
      </c>
      <c r="U89" s="11">
        <f t="shared" si="8"/>
        <v>-31.998850377068408</v>
      </c>
    </row>
    <row r="90" spans="1:21" x14ac:dyDescent="0.25">
      <c r="A90">
        <v>31029</v>
      </c>
      <c r="B90" s="4" t="s">
        <v>6</v>
      </c>
      <c r="C90" s="15">
        <v>82</v>
      </c>
      <c r="D90" s="16">
        <v>400.2</v>
      </c>
      <c r="E90" s="17">
        <v>24</v>
      </c>
      <c r="F90">
        <v>5.7971014492753603E-2</v>
      </c>
      <c r="G90" s="1">
        <f t="shared" si="6"/>
        <v>-2.8477999999999999</v>
      </c>
      <c r="H90" s="3">
        <v>-2.5215000000000001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0.6</v>
      </c>
      <c r="P90" s="6">
        <v>0.4</v>
      </c>
      <c r="R90" s="5">
        <f t="shared" si="5"/>
        <v>-2.5215000000000001</v>
      </c>
      <c r="T90" s="10">
        <f t="shared" si="7"/>
        <v>-60.516000000000005</v>
      </c>
      <c r="U90" s="11">
        <f t="shared" si="8"/>
        <v>-32.151670926051906</v>
      </c>
    </row>
    <row r="91" spans="1:21" x14ac:dyDescent="0.25">
      <c r="A91">
        <v>31029</v>
      </c>
      <c r="B91" s="4" t="s">
        <v>6</v>
      </c>
      <c r="C91" s="15">
        <v>83</v>
      </c>
      <c r="D91" s="16">
        <v>358.1</v>
      </c>
      <c r="E91" s="17">
        <v>21</v>
      </c>
      <c r="F91">
        <v>5.7851239669421503E-2</v>
      </c>
      <c r="G91" s="1">
        <f t="shared" si="6"/>
        <v>-2.8498999999999999</v>
      </c>
      <c r="H91" s="3">
        <v>-2.4009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0.56669999999999998</v>
      </c>
      <c r="P91" s="6">
        <v>0.43330000000000002</v>
      </c>
      <c r="R91" s="5">
        <f t="shared" si="5"/>
        <v>-2.4009</v>
      </c>
      <c r="T91" s="10">
        <f t="shared" si="7"/>
        <v>-50.418900000000001</v>
      </c>
      <c r="U91" s="11">
        <f t="shared" si="8"/>
        <v>-32.456874736696925</v>
      </c>
    </row>
    <row r="92" spans="1:21" x14ac:dyDescent="0.25">
      <c r="A92">
        <v>31029</v>
      </c>
      <c r="B92" s="4" t="s">
        <v>6</v>
      </c>
      <c r="C92" s="15">
        <v>84</v>
      </c>
      <c r="D92" s="16">
        <v>305.39999999999998</v>
      </c>
      <c r="E92" s="17">
        <v>20</v>
      </c>
      <c r="F92">
        <v>6.4660194174757296E-2</v>
      </c>
      <c r="G92" s="1">
        <f t="shared" si="6"/>
        <v>-2.7385999999999999</v>
      </c>
      <c r="H92" s="3">
        <v>-2.2871000000000001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0.5333</v>
      </c>
      <c r="P92" s="6">
        <v>0.4667</v>
      </c>
      <c r="R92" s="5">
        <f t="shared" si="5"/>
        <v>-2.2871000000000001</v>
      </c>
      <c r="T92" s="10">
        <f t="shared" si="7"/>
        <v>-45.742000000000004</v>
      </c>
      <c r="U92" s="11">
        <f t="shared" si="8"/>
        <v>-31.016595277684065</v>
      </c>
    </row>
    <row r="93" spans="1:21" x14ac:dyDescent="0.25">
      <c r="A93">
        <v>31029</v>
      </c>
      <c r="B93" s="4" t="s">
        <v>6</v>
      </c>
      <c r="C93" s="15">
        <v>85</v>
      </c>
      <c r="D93" s="16">
        <v>253.5</v>
      </c>
      <c r="E93" s="17">
        <v>20</v>
      </c>
      <c r="F93">
        <v>7.6666666666666702E-2</v>
      </c>
      <c r="G93" s="1">
        <f t="shared" si="6"/>
        <v>-2.5682999999999998</v>
      </c>
      <c r="H93" s="3">
        <v>-2.1739000000000002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0.5</v>
      </c>
      <c r="P93" s="6">
        <v>0.5</v>
      </c>
      <c r="R93" s="5">
        <f t="shared" si="5"/>
        <v>-2.1739000000000002</v>
      </c>
      <c r="T93" s="10">
        <f t="shared" si="7"/>
        <v>-43.478000000000002</v>
      </c>
      <c r="U93" s="11">
        <f t="shared" si="8"/>
        <v>-28.831364019378686</v>
      </c>
    </row>
    <row r="94" spans="1:21" x14ac:dyDescent="0.25">
      <c r="A94">
        <v>31029</v>
      </c>
      <c r="B94" s="4" t="s">
        <v>6</v>
      </c>
      <c r="C94" s="15">
        <v>86</v>
      </c>
      <c r="D94" s="16">
        <v>226.5</v>
      </c>
      <c r="E94" s="17">
        <v>26</v>
      </c>
      <c r="F94">
        <v>0.13746031746031701</v>
      </c>
      <c r="G94" s="1">
        <f t="shared" si="6"/>
        <v>-1.9843999999999999</v>
      </c>
      <c r="H94" s="3">
        <v>-2.0632000000000001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0.4667</v>
      </c>
      <c r="P94" s="6">
        <v>0.5333</v>
      </c>
      <c r="R94" s="5">
        <f t="shared" si="5"/>
        <v>-2.0632000000000001</v>
      </c>
      <c r="T94" s="10">
        <f t="shared" si="7"/>
        <v>-53.643200000000007</v>
      </c>
      <c r="U94" s="11">
        <f t="shared" si="8"/>
        <v>-28.776093192083444</v>
      </c>
    </row>
    <row r="95" spans="1:21" x14ac:dyDescent="0.25">
      <c r="A95">
        <v>31029</v>
      </c>
      <c r="B95" s="4" t="s">
        <v>6</v>
      </c>
      <c r="C95" s="15">
        <v>87</v>
      </c>
      <c r="D95" s="16">
        <v>200.2</v>
      </c>
      <c r="E95" s="17">
        <v>27</v>
      </c>
      <c r="F95">
        <v>0.118289473684211</v>
      </c>
      <c r="G95" s="1">
        <f t="shared" si="6"/>
        <v>-2.1345999999999998</v>
      </c>
      <c r="H95" s="3">
        <v>-1.9559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0.43330000000000002</v>
      </c>
      <c r="P95" s="6">
        <v>0.56669999999999998</v>
      </c>
      <c r="R95" s="5">
        <f t="shared" si="5"/>
        <v>-1.9559</v>
      </c>
      <c r="T95" s="10">
        <f t="shared" si="7"/>
        <v>-52.8093</v>
      </c>
      <c r="U95" s="11">
        <f t="shared" si="8"/>
        <v>-28.315712621501536</v>
      </c>
    </row>
    <row r="96" spans="1:21" x14ac:dyDescent="0.25">
      <c r="A96">
        <v>31029</v>
      </c>
      <c r="B96" s="4" t="s">
        <v>6</v>
      </c>
      <c r="C96" s="15">
        <v>88</v>
      </c>
      <c r="D96" s="16">
        <v>171.6</v>
      </c>
      <c r="E96" s="17">
        <v>24</v>
      </c>
      <c r="F96">
        <v>0.13559322033898299</v>
      </c>
      <c r="G96" s="1">
        <f t="shared" si="6"/>
        <v>-1.9981</v>
      </c>
      <c r="H96" s="3">
        <v>-1.8516999999999999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0.4</v>
      </c>
      <c r="P96" s="6">
        <v>0.6</v>
      </c>
      <c r="R96" s="5">
        <f t="shared" si="5"/>
        <v>-1.8516999999999999</v>
      </c>
      <c r="T96" s="10">
        <f t="shared" si="7"/>
        <v>-44.440799999999996</v>
      </c>
      <c r="U96" s="11">
        <f t="shared" si="8"/>
        <v>-26.936067480019432</v>
      </c>
    </row>
    <row r="97" spans="1:21" x14ac:dyDescent="0.25">
      <c r="A97">
        <v>31029</v>
      </c>
      <c r="B97" s="4" t="s">
        <v>6</v>
      </c>
      <c r="C97" s="15">
        <v>89</v>
      </c>
      <c r="D97" s="16">
        <v>134.6</v>
      </c>
      <c r="E97" s="17">
        <v>13</v>
      </c>
      <c r="F97">
        <v>0.10093023255814</v>
      </c>
      <c r="G97" s="1">
        <f t="shared" si="6"/>
        <v>-2.2932999999999999</v>
      </c>
      <c r="H97" s="3">
        <v>-1.7464999999999999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0.36670000000000003</v>
      </c>
      <c r="P97" s="6">
        <v>0.63329999999999997</v>
      </c>
      <c r="R97" s="5">
        <f t="shared" si="5"/>
        <v>-1.7464999999999999</v>
      </c>
      <c r="T97" s="10">
        <f t="shared" si="7"/>
        <v>-22.704499999999999</v>
      </c>
      <c r="U97" s="11">
        <f t="shared" si="8"/>
        <v>-23.471981124059948</v>
      </c>
    </row>
    <row r="98" spans="1:21" x14ac:dyDescent="0.25">
      <c r="A98">
        <v>31029</v>
      </c>
      <c r="B98" s="4" t="s">
        <v>6</v>
      </c>
      <c r="C98" s="15">
        <v>90</v>
      </c>
      <c r="D98" s="16">
        <v>111.5</v>
      </c>
      <c r="E98" s="17">
        <v>18</v>
      </c>
      <c r="F98">
        <v>0.18181818181818199</v>
      </c>
      <c r="G98" s="1">
        <f t="shared" si="6"/>
        <v>-1.7047000000000001</v>
      </c>
      <c r="H98" s="3">
        <v>-1.6463000000000001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0.33329999999999999</v>
      </c>
      <c r="P98" s="6">
        <v>0.66669999999999996</v>
      </c>
      <c r="R98" s="5">
        <f t="shared" si="5"/>
        <v>-1.6463000000000001</v>
      </c>
      <c r="T98" s="10">
        <f t="shared" si="7"/>
        <v>-29.633400000000002</v>
      </c>
      <c r="U98" s="11">
        <f t="shared" si="8"/>
        <v>-21.492941757810932</v>
      </c>
    </row>
    <row r="99" spans="1:21" x14ac:dyDescent="0.25">
      <c r="A99">
        <v>31029</v>
      </c>
      <c r="B99" s="4" t="s">
        <v>6</v>
      </c>
      <c r="C99" s="15">
        <v>91</v>
      </c>
      <c r="D99" s="16">
        <v>94.1</v>
      </c>
      <c r="E99" s="17">
        <v>13</v>
      </c>
      <c r="F99">
        <v>0.123714285714286</v>
      </c>
      <c r="G99" s="1">
        <f t="shared" si="6"/>
        <v>-2.0897999999999999</v>
      </c>
      <c r="H99" s="3">
        <v>-1.5501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0.3</v>
      </c>
      <c r="P99" s="6">
        <v>0.7</v>
      </c>
      <c r="R99" s="5">
        <f t="shared" si="5"/>
        <v>-1.5501</v>
      </c>
      <c r="T99" s="10">
        <f t="shared" si="7"/>
        <v>-20.151299999999999</v>
      </c>
      <c r="U99" s="11">
        <f t="shared" si="8"/>
        <v>-19.970537183522154</v>
      </c>
    </row>
    <row r="100" spans="1:21" x14ac:dyDescent="0.25">
      <c r="A100">
        <v>31029</v>
      </c>
      <c r="B100" s="4" t="s">
        <v>6</v>
      </c>
      <c r="C100" s="15">
        <v>92</v>
      </c>
      <c r="D100" s="16">
        <v>83.3</v>
      </c>
      <c r="E100" s="17">
        <v>15</v>
      </c>
      <c r="F100">
        <v>0.2</v>
      </c>
      <c r="G100" s="1">
        <f t="shared" si="6"/>
        <v>-1.6093999999999999</v>
      </c>
      <c r="H100" s="3">
        <v>-1.4579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0.26669999999999999</v>
      </c>
      <c r="P100" s="6">
        <v>0.73329999999999995</v>
      </c>
      <c r="R100" s="5">
        <f t="shared" si="5"/>
        <v>-1.4579</v>
      </c>
      <c r="T100" s="10">
        <f t="shared" si="7"/>
        <v>-21.868500000000001</v>
      </c>
      <c r="U100" s="11">
        <f t="shared" si="8"/>
        <v>-19.385949462748627</v>
      </c>
    </row>
    <row r="101" spans="1:21" x14ac:dyDescent="0.25">
      <c r="A101">
        <v>31029</v>
      </c>
      <c r="B101" s="4" t="s">
        <v>6</v>
      </c>
      <c r="C101" s="15">
        <v>93</v>
      </c>
      <c r="D101" s="16">
        <v>76.400000000000006</v>
      </c>
      <c r="E101" s="17">
        <v>12</v>
      </c>
      <c r="F101">
        <v>0.18181818181818199</v>
      </c>
      <c r="G101" s="1">
        <f t="shared" si="6"/>
        <v>-1.7047000000000001</v>
      </c>
      <c r="H101" s="3">
        <v>-1.3665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0.23330000000000001</v>
      </c>
      <c r="P101" s="6">
        <v>0.76670000000000005</v>
      </c>
      <c r="R101" s="5">
        <f t="shared" si="5"/>
        <v>-1.3665</v>
      </c>
      <c r="T101" s="10">
        <f t="shared" si="7"/>
        <v>-16.398</v>
      </c>
      <c r="U101" s="11">
        <f t="shared" si="8"/>
        <v>-19.481838959019136</v>
      </c>
    </row>
    <row r="102" spans="1:21" x14ac:dyDescent="0.25">
      <c r="A102">
        <v>31029</v>
      </c>
      <c r="B102" s="4" t="s">
        <v>6</v>
      </c>
      <c r="C102" s="15">
        <v>94</v>
      </c>
      <c r="D102" s="16">
        <v>54</v>
      </c>
      <c r="E102" s="17">
        <v>11</v>
      </c>
      <c r="F102">
        <v>0.12620689655172401</v>
      </c>
      <c r="G102" s="1">
        <f t="shared" si="6"/>
        <v>-2.0697999999999999</v>
      </c>
      <c r="H102" s="3">
        <v>-1.2765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0.2</v>
      </c>
      <c r="P102" s="6">
        <v>0.8</v>
      </c>
      <c r="R102" s="5">
        <f t="shared" si="5"/>
        <v>-1.2765</v>
      </c>
      <c r="T102" s="10">
        <f t="shared" si="7"/>
        <v>-14.041499999999999</v>
      </c>
      <c r="U102" s="11">
        <f t="shared" si="8"/>
        <v>-15.066655342476848</v>
      </c>
    </row>
    <row r="103" spans="1:21" x14ac:dyDescent="0.25">
      <c r="A103">
        <v>31029</v>
      </c>
      <c r="B103" s="4" t="s">
        <v>6</v>
      </c>
      <c r="C103" s="15">
        <v>95</v>
      </c>
      <c r="D103" s="16">
        <v>35.5</v>
      </c>
      <c r="E103" s="17">
        <v>7</v>
      </c>
      <c r="F103">
        <v>0.39</v>
      </c>
      <c r="G103" s="1">
        <f t="shared" si="6"/>
        <v>-0.94159999999999999</v>
      </c>
      <c r="H103" s="3">
        <v>-1.1860999999999999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0.16669999999999999</v>
      </c>
      <c r="P103" s="6">
        <v>0.83330000000000004</v>
      </c>
      <c r="R103" s="5">
        <f t="shared" si="5"/>
        <v>-1.1860999999999999</v>
      </c>
      <c r="T103" s="10">
        <f t="shared" si="7"/>
        <v>-8.3026999999999997</v>
      </c>
      <c r="U103" s="11">
        <f t="shared" si="8"/>
        <v>-10.8420565481513</v>
      </c>
    </row>
    <row r="104" spans="1:21" x14ac:dyDescent="0.25">
      <c r="A104">
        <v>31029</v>
      </c>
      <c r="B104" s="4" t="s">
        <v>6</v>
      </c>
      <c r="C104" s="15">
        <v>96</v>
      </c>
      <c r="D104" s="16">
        <v>16.600000000000001</v>
      </c>
      <c r="E104" s="17">
        <v>8</v>
      </c>
      <c r="F104">
        <v>0.38</v>
      </c>
      <c r="G104" s="1">
        <f t="shared" si="6"/>
        <v>-0.96760000000000002</v>
      </c>
      <c r="H104" s="3">
        <v>-1.1002000000000001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0.1333</v>
      </c>
      <c r="P104" s="6">
        <v>0.86670000000000003</v>
      </c>
      <c r="R104" s="5">
        <f t="shared" si="5"/>
        <v>-1.1002000000000001</v>
      </c>
      <c r="T104" s="10">
        <f t="shared" si="7"/>
        <v>-8.8016000000000005</v>
      </c>
      <c r="U104" s="11">
        <f t="shared" si="8"/>
        <v>-5.5245549678960755</v>
      </c>
    </row>
    <row r="105" spans="1:21" x14ac:dyDescent="0.25">
      <c r="A105">
        <v>31029</v>
      </c>
      <c r="B105" s="4" t="s">
        <v>6</v>
      </c>
      <c r="C105" s="15">
        <v>97</v>
      </c>
      <c r="D105" s="16">
        <v>12</v>
      </c>
      <c r="E105" s="17">
        <v>2</v>
      </c>
      <c r="F105">
        <v>0.22</v>
      </c>
      <c r="G105" s="1">
        <f t="shared" si="6"/>
        <v>-1.5141</v>
      </c>
      <c r="H105" s="3">
        <v>-1.02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0.1</v>
      </c>
      <c r="P105" s="6">
        <v>0.9</v>
      </c>
      <c r="R105" s="5">
        <f t="shared" si="5"/>
        <v>-1.02</v>
      </c>
      <c r="T105" s="10">
        <f t="shared" si="7"/>
        <v>-2.04</v>
      </c>
      <c r="U105" s="11">
        <f t="shared" si="8"/>
        <v>-4.3271392820769394</v>
      </c>
    </row>
    <row r="106" spans="1:21" x14ac:dyDescent="0.25">
      <c r="A106">
        <v>31029</v>
      </c>
      <c r="B106" s="4" t="s">
        <v>6</v>
      </c>
      <c r="C106" s="15">
        <v>98</v>
      </c>
      <c r="D106" s="16">
        <v>13.4</v>
      </c>
      <c r="E106" s="17">
        <v>3</v>
      </c>
      <c r="F106">
        <v>0.5</v>
      </c>
      <c r="G106" s="1">
        <f t="shared" si="6"/>
        <v>-0.69310000000000005</v>
      </c>
      <c r="H106" s="3">
        <v>-0.94289999999999996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6.6699999999999995E-2</v>
      </c>
      <c r="P106" s="6">
        <v>0.93330000000000002</v>
      </c>
      <c r="R106" s="5">
        <f t="shared" si="5"/>
        <v>-0.94289999999999996</v>
      </c>
      <c r="T106" s="10">
        <f t="shared" si="7"/>
        <v>-2.8287</v>
      </c>
      <c r="U106" s="11">
        <f t="shared" si="8"/>
        <v>-5.2192551855671905</v>
      </c>
    </row>
    <row r="107" spans="1:21" x14ac:dyDescent="0.25">
      <c r="A107">
        <v>31029</v>
      </c>
      <c r="B107" s="4" t="s">
        <v>6</v>
      </c>
      <c r="C107" s="18">
        <v>99</v>
      </c>
      <c r="D107" s="19">
        <v>13.6</v>
      </c>
      <c r="E107" s="20">
        <v>5</v>
      </c>
      <c r="F107">
        <v>0.276666666666667</v>
      </c>
      <c r="G107" s="1">
        <f t="shared" si="6"/>
        <v>-1.2848999999999999</v>
      </c>
      <c r="H107" s="3">
        <v>-0.86950000000000005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3.3300000000000003E-2</v>
      </c>
      <c r="P107" s="6">
        <v>0.9667</v>
      </c>
      <c r="R107" s="5">
        <f t="shared" si="5"/>
        <v>-0.86950000000000005</v>
      </c>
      <c r="T107" s="10">
        <f t="shared" si="7"/>
        <v>-4.3475000000000001</v>
      </c>
      <c r="U107" s="11">
        <f t="shared" si="8"/>
        <v>-5.700590652639125</v>
      </c>
    </row>
  </sheetData>
  <mergeCells count="1">
    <mergeCell ref="J6:P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Description</vt:lpstr>
      <vt:lpstr>Data</vt:lpstr>
      <vt:lpstr>Figure</vt:lpstr>
      <vt:lpstr>basis</vt:lpstr>
      <vt:lpstr>loglik</vt:lpstr>
      <vt:lpstr>offsets</vt:lpstr>
      <vt:lpstr>penalized_logL</vt:lpstr>
      <vt:lpstr>penalty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Schmertmann</dc:creator>
  <cp:lastModifiedBy>Carl Schmertmann</cp:lastModifiedBy>
  <dcterms:created xsi:type="dcterms:W3CDTF">2016-01-18T14:38:34Z</dcterms:created>
  <dcterms:modified xsi:type="dcterms:W3CDTF">2016-04-08T13:37:04Z</dcterms:modified>
</cp:coreProperties>
</file>